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Q:\DB_DEPT\CLIENT\WV MPOB\_Survivor Benefit Calcs\Survivor Benefit Calculator\4. Calculators\2025.09.12_Delivery\"/>
    </mc:Choice>
  </mc:AlternateContent>
  <xr:revisionPtr revIDLastSave="0" documentId="13_ncr:1_{D0E4A474-2706-41B1-87B8-59E34B192EBF}" xr6:coauthVersionLast="47" xr6:coauthVersionMax="47" xr10:uidLastSave="{00000000-0000-0000-0000-000000000000}"/>
  <bookViews>
    <workbookView xWindow="28680" yWindow="-225" windowWidth="29040" windowHeight="15840" xr2:uid="{00000000-000D-0000-FFFF-FFFF00000000}"/>
  </bookViews>
  <sheets>
    <sheet name="Instructions" sheetId="6" r:id="rId1"/>
    <sheet name="Inputs &amp; Summary" sheetId="4" r:id="rId2"/>
    <sheet name="Detailed Calculations" sheetId="2" r:id="rId3"/>
    <sheet name="Lists" sheetId="5" state="hidden" r:id="rId4"/>
  </sheets>
  <definedNames>
    <definedName name="List_01">Lists!$A$2:$A$3</definedName>
    <definedName name="List_012">Lists!$B$2:$B$4</definedName>
    <definedName name="List_0123">Lists!$C$2:$C$5</definedName>
    <definedName name="List_01234">Lists!$D$2:$D$6</definedName>
    <definedName name="List_0123456">Lists!$E$2:$E$8</definedName>
    <definedName name="_xlnm.Print_Area" localSheetId="1">'Inputs &amp; Summary'!$A$1:$H$55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6" l="1"/>
  <c r="A15" i="6"/>
  <c r="I28" i="4"/>
  <c r="I26" i="4" l="1"/>
  <c r="I25" i="4"/>
  <c r="I23" i="4"/>
  <c r="I22" i="4"/>
  <c r="I20" i="4"/>
  <c r="C11" i="2"/>
  <c r="C6" i="2"/>
  <c r="B48" i="4" l="1"/>
  <c r="C48" i="4"/>
  <c r="D48" i="4"/>
  <c r="E48" i="4"/>
  <c r="F48" i="4"/>
  <c r="C49" i="4"/>
  <c r="D49" i="4"/>
  <c r="E49" i="4"/>
  <c r="F49" i="4"/>
  <c r="C11" i="4" l="1"/>
  <c r="A7" i="6" l="1"/>
  <c r="A9" i="6" s="1"/>
  <c r="A11" i="6" s="1"/>
  <c r="A13" i="6" s="1"/>
  <c r="F47" i="4" l="1"/>
  <c r="E47" i="4"/>
  <c r="D47" i="4"/>
  <c r="C47" i="4"/>
  <c r="F46" i="4" l="1"/>
  <c r="E46" i="4"/>
  <c r="F45" i="4"/>
  <c r="E45" i="4"/>
  <c r="F44" i="4"/>
  <c r="E44" i="4"/>
  <c r="F31" i="4"/>
  <c r="E31" i="4"/>
  <c r="G27" i="2"/>
  <c r="F27" i="2"/>
  <c r="D31" i="4"/>
  <c r="B31" i="4"/>
  <c r="C31" i="4"/>
  <c r="D46" i="4"/>
  <c r="D45" i="4"/>
  <c r="D44" i="4"/>
  <c r="C46" i="4"/>
  <c r="C45" i="4"/>
  <c r="C44" i="4"/>
  <c r="A2" i="2"/>
  <c r="A1" i="2"/>
  <c r="B44" i="4"/>
  <c r="F28" i="2" l="1"/>
  <c r="G28" i="2"/>
  <c r="E27" i="2"/>
  <c r="D27" i="2"/>
  <c r="C27" i="2"/>
  <c r="H27" i="2" l="1"/>
  <c r="F32" i="4"/>
  <c r="E32" i="4"/>
  <c r="C28" i="2"/>
  <c r="D28" i="2"/>
  <c r="C32" i="4" s="1"/>
  <c r="E28" i="2"/>
  <c r="D32" i="4" s="1"/>
  <c r="G21" i="4"/>
  <c r="B32" i="4" l="1"/>
  <c r="C7" i="2" l="1"/>
  <c r="C30" i="2"/>
  <c r="B36" i="4" l="1"/>
  <c r="C31" i="2"/>
  <c r="C33" i="2"/>
  <c r="B35" i="4" s="1"/>
  <c r="D30" i="2" l="1"/>
  <c r="G30" i="2"/>
  <c r="F30" i="2"/>
  <c r="E30" i="2"/>
  <c r="H28" i="2"/>
  <c r="G32" i="4" s="1"/>
  <c r="A55" i="4" s="1"/>
  <c r="C35" i="2"/>
  <c r="C37" i="2" s="1"/>
  <c r="C39" i="2" s="1"/>
  <c r="C9" i="2"/>
  <c r="C12" i="2" s="1"/>
  <c r="C36" i="4" l="1"/>
  <c r="H30" i="2"/>
  <c r="G36" i="4" s="1"/>
  <c r="G33" i="2"/>
  <c r="F36" i="4"/>
  <c r="G31" i="2"/>
  <c r="F33" i="2"/>
  <c r="E36" i="4"/>
  <c r="F31" i="2"/>
  <c r="D31" i="2"/>
  <c r="E31" i="2"/>
  <c r="D36" i="4"/>
  <c r="E33" i="2"/>
  <c r="D33" i="2"/>
  <c r="C14" i="2"/>
  <c r="C16" i="2" s="1"/>
  <c r="C41" i="2" s="1"/>
  <c r="C43" i="2" s="1"/>
  <c r="B39" i="4" l="1"/>
  <c r="C45" i="2"/>
  <c r="B40" i="4" s="1"/>
  <c r="H31" i="2"/>
  <c r="E35" i="4"/>
  <c r="F35" i="2"/>
  <c r="F35" i="4"/>
  <c r="G35" i="2"/>
  <c r="E35" i="2"/>
  <c r="E37" i="2" s="1"/>
  <c r="E39" i="2" s="1"/>
  <c r="D35" i="4"/>
  <c r="D35" i="2"/>
  <c r="D37" i="2" s="1"/>
  <c r="D41" i="2" s="1"/>
  <c r="C35" i="4"/>
  <c r="G37" i="2" l="1"/>
  <c r="G41" i="2" s="1"/>
  <c r="F37" i="2"/>
  <c r="F41" i="2" s="1"/>
  <c r="D39" i="2"/>
  <c r="E41" i="2"/>
  <c r="F39" i="2" l="1"/>
  <c r="G39" i="2"/>
  <c r="D43" i="2"/>
  <c r="E43" i="2"/>
  <c r="D39" i="4" l="1"/>
  <c r="E45" i="2"/>
  <c r="D40" i="4" s="1"/>
  <c r="C39" i="4"/>
  <c r="D45" i="2"/>
  <c r="C40" i="4" s="1"/>
  <c r="G43" i="2"/>
  <c r="F43" i="2"/>
  <c r="E39" i="4" l="1"/>
  <c r="F45" i="2"/>
  <c r="E40" i="4" s="1"/>
  <c r="F39" i="4"/>
  <c r="G45" i="2"/>
  <c r="F40" i="4" s="1"/>
</calcChain>
</file>

<file path=xl/sharedStrings.xml><?xml version="1.0" encoding="utf-8"?>
<sst xmlns="http://schemas.openxmlformats.org/spreadsheetml/2006/main" count="129" uniqueCount="109">
  <si>
    <t>(lesser of 1. and $15,000)</t>
  </si>
  <si>
    <t>(4. - 3.)</t>
  </si>
  <si>
    <t>(5. - 2.)</t>
  </si>
  <si>
    <t>(6. / 2.)</t>
  </si>
  <si>
    <t>Name</t>
  </si>
  <si>
    <t>John Doe</t>
  </si>
  <si>
    <t>Spouse</t>
  </si>
  <si>
    <t>Orphaned Children</t>
  </si>
  <si>
    <t>Children</t>
  </si>
  <si>
    <t>Dependents</t>
  </si>
  <si>
    <t>Unmarried and Under Age 18</t>
  </si>
  <si>
    <t>Survivors</t>
  </si>
  <si>
    <t>Survivor Information</t>
  </si>
  <si>
    <t>Enter the number of each type of survivor</t>
  </si>
  <si>
    <t>Date of birth (leave blank if not applicable)</t>
  </si>
  <si>
    <t xml:space="preserve">  Survivor 1</t>
  </si>
  <si>
    <t xml:space="preserve">  Survivor 2</t>
  </si>
  <si>
    <t xml:space="preserve">  Survivor 3</t>
  </si>
  <si>
    <t>Initial percentage allocated to each survivor</t>
  </si>
  <si>
    <t>Revised prorata* percentage allocation to each survivor</t>
  </si>
  <si>
    <t>Benefit Expiration</t>
  </si>
  <si>
    <t>List_01</t>
  </si>
  <si>
    <t>List_0123</t>
  </si>
  <si>
    <t>List_012</t>
  </si>
  <si>
    <t>Initial percentage allocated to each survivor category</t>
  </si>
  <si>
    <t>Sum of Survivors</t>
  </si>
  <si>
    <t>Revised prorata* percentage allocation to each survivor category</t>
  </si>
  <si>
    <t>Initial Percentage Allocation</t>
  </si>
  <si>
    <t>Revised Percentage Allocation</t>
  </si>
  <si>
    <t>Initial continuation percentage for each survivor</t>
  </si>
  <si>
    <t>Initial continuation percentage for each survivor category</t>
  </si>
  <si>
    <t>Number of survivors for each survivor category</t>
  </si>
  <si>
    <t>Prorated continuation percentage for each survivor cateogry</t>
  </si>
  <si>
    <t>(8. x 9.)</t>
  </si>
  <si>
    <t>Prorated continuation percentage for each survivor</t>
  </si>
  <si>
    <t>(11. / 9.)</t>
  </si>
  <si>
    <t>Participant's annual benefit at retirement</t>
  </si>
  <si>
    <t>Participant's annual benefit at death</t>
  </si>
  <si>
    <t>Annual benefit as of member's retirement date for each survivor</t>
  </si>
  <si>
    <t xml:space="preserve">Portion of participant's annual benefit at retirement that is eligible for COLA </t>
  </si>
  <si>
    <t xml:space="preserve">Portion of participant's annual benefit at retirement that is not eligible for COLA </t>
  </si>
  <si>
    <t>(1. - 2.)</t>
  </si>
  <si>
    <t xml:space="preserve">Portion of participant's annual benefit at death that is eligible for COLA </t>
  </si>
  <si>
    <t>Cumulative COLA increases from date of retirement to date of death ($)</t>
  </si>
  <si>
    <t>Cumulative COLA increases from date of retirement to date of death (%)</t>
  </si>
  <si>
    <t>Annual benefit as of member's retirement date for each survivor category</t>
  </si>
  <si>
    <t>(1. x 11.)</t>
  </si>
  <si>
    <t>(1. x 13.)</t>
  </si>
  <si>
    <t>(min 14. and $15,000)</t>
  </si>
  <si>
    <t xml:space="preserve"> (16. + 17.)</t>
  </si>
  <si>
    <t>West Virginia Municipal Pensions Oversight Board</t>
  </si>
  <si>
    <t>Expected date of last payment**</t>
  </si>
  <si>
    <t>Survivor Benefit Calculator</t>
  </si>
  <si>
    <t>Inputs and Summary</t>
  </si>
  <si>
    <t>Detailed Calculations</t>
  </si>
  <si>
    <t xml:space="preserve"> (15. x [1 + 7.])</t>
  </si>
  <si>
    <t>Disabled Children</t>
  </si>
  <si>
    <t>Date of birth</t>
  </si>
  <si>
    <t>Annuity starting date</t>
  </si>
  <si>
    <t>Date of death</t>
  </si>
  <si>
    <t>1.</t>
  </si>
  <si>
    <t>2.</t>
  </si>
  <si>
    <t>3.</t>
  </si>
  <si>
    <t>4.</t>
  </si>
  <si>
    <t>5.</t>
  </si>
  <si>
    <t>6.</t>
  </si>
  <si>
    <t>7.</t>
  </si>
  <si>
    <t>8.</t>
  </si>
  <si>
    <t>9.</t>
  </si>
  <si>
    <t>10.</t>
  </si>
  <si>
    <t>11.</t>
  </si>
  <si>
    <t>12.</t>
  </si>
  <si>
    <t>13.</t>
  </si>
  <si>
    <t>14.</t>
  </si>
  <si>
    <t>15.</t>
  </si>
  <si>
    <t>16.</t>
  </si>
  <si>
    <t>17.</t>
  </si>
  <si>
    <t>18.</t>
  </si>
  <si>
    <t>Participant Information</t>
  </si>
  <si>
    <t>* If the sum of the initial allocations to all survivors exceeds 100%, then the percentage allocation to each (non-spouse) dependent will be adjusted such that the sum of the allocations to all survivors equals 100% of the member's annual benefit. If there is a surviving spouse, he or she will receive a 60% allocation. The remaining portion of the member's annual benefit (40% if there is a surviving spouse, 100% if there is not a surviving spouse) is allocated to each dependent on a pro-rata basis using the initial allocation percentage.</t>
  </si>
  <si>
    <t>** For dependent children, dependent orphaned children, and dependent siblings, the date of last payment is the earlier of age 18 or marriage. This calculator assumes marriages do not occur prior to age 18. Disabled children and disabled orphaned children will continue to receive benefits after age 18 so long as they remain disabled.</t>
  </si>
  <si>
    <t>(14. - 15.)</t>
  </si>
  <si>
    <t xml:space="preserve">  Survivor 4</t>
  </si>
  <si>
    <t>List_01234</t>
  </si>
  <si>
    <t>Instructions</t>
  </si>
  <si>
    <t>On the 'Inputs &amp; Summary' tab, enter the applicable information into the yellow-highlighted cells.</t>
  </si>
  <si>
    <t xml:space="preserve">  Survivor 5</t>
  </si>
  <si>
    <t xml:space="preserve">  Survivor 6</t>
  </si>
  <si>
    <r>
      <rPr>
        <b/>
        <sz val="11"/>
        <color theme="1"/>
        <rFont val="Arial"/>
        <family val="2"/>
      </rPr>
      <t>Annual</t>
    </r>
    <r>
      <rPr>
        <sz val="11"/>
        <color theme="1"/>
        <rFont val="Arial"/>
        <family val="2"/>
      </rPr>
      <t xml:space="preserve"> benefit at annuity starting date</t>
    </r>
  </si>
  <si>
    <r>
      <rPr>
        <b/>
        <sz val="11"/>
        <color theme="1"/>
        <rFont val="Arial"/>
        <family val="2"/>
      </rPr>
      <t xml:space="preserve">Annual </t>
    </r>
    <r>
      <rPr>
        <sz val="11"/>
        <color theme="1"/>
        <rFont val="Arial"/>
        <family val="2"/>
      </rPr>
      <t>benefit at date of death</t>
    </r>
  </si>
  <si>
    <t>List_0123456</t>
  </si>
  <si>
    <r>
      <rPr>
        <b/>
        <sz val="11"/>
        <color theme="1"/>
        <rFont val="Arial"/>
        <family val="2"/>
      </rPr>
      <t>Annual</t>
    </r>
    <r>
      <rPr>
        <sz val="11"/>
        <color theme="1"/>
        <rFont val="Arial"/>
        <family val="2"/>
      </rPr>
      <t xml:space="preserve"> survivor benefit amount per survivor</t>
    </r>
  </si>
  <si>
    <t>Please ensure that the appropriate number of each type of survivor is listed in row 21 and list each survivor's date of birth in rows 23-28 below the number of survivors for each type of survivor.  For example, if the participant has three surviving children, enter 3 in cell C21 and enter the dates of birth of the children in cells C23, C24, and C25, respectively.</t>
  </si>
  <si>
    <t>Please ensure that the number of dates of birth entered in rows 23-28 correspond to the number entered into row 21.</t>
  </si>
  <si>
    <t>Participant Benefit Information</t>
  </si>
  <si>
    <t>Detailed Calculation of Survivor Benefits</t>
  </si>
  <si>
    <t>This calculator is designed to accommodate up to six dependents for each survivor category. If there are more than six dependents in a single survivor category, please contact the MPOB so that a customized calculation can be prepared.</t>
  </si>
  <si>
    <t>19.</t>
  </si>
  <si>
    <r>
      <rPr>
        <b/>
        <sz val="11"/>
        <color rgb="FFFC672F"/>
        <rFont val="Arial"/>
        <family val="2"/>
      </rPr>
      <t>Monthly</t>
    </r>
    <r>
      <rPr>
        <b/>
        <sz val="11"/>
        <color theme="1"/>
        <rFont val="Arial"/>
        <family val="2"/>
      </rPr>
      <t xml:space="preserve"> </t>
    </r>
    <r>
      <rPr>
        <sz val="11"/>
        <color theme="1"/>
        <rFont val="Arial"/>
        <family val="2"/>
      </rPr>
      <t>survivor benefit amount per survivor</t>
    </r>
  </si>
  <si>
    <r>
      <t xml:space="preserve">Total </t>
    </r>
    <r>
      <rPr>
        <b/>
        <sz val="11"/>
        <rFont val="Arial"/>
        <family val="2"/>
      </rPr>
      <t>annual</t>
    </r>
    <r>
      <rPr>
        <sz val="11"/>
        <color theme="1"/>
        <rFont val="Arial"/>
        <family val="2"/>
      </rPr>
      <t xml:space="preserve"> benefit at date of participant death for each survivor</t>
    </r>
  </si>
  <si>
    <r>
      <t xml:space="preserve">Total </t>
    </r>
    <r>
      <rPr>
        <b/>
        <sz val="11"/>
        <color rgb="FFFC672F"/>
        <rFont val="Arial"/>
        <family val="2"/>
      </rPr>
      <t>monthly</t>
    </r>
    <r>
      <rPr>
        <sz val="11"/>
        <color theme="1"/>
        <rFont val="Arial"/>
        <family val="2"/>
      </rPr>
      <t xml:space="preserve"> benefit at date of participant death for each survivor</t>
    </r>
  </si>
  <si>
    <t>Benefit Amount Payable to Each Survivor at Participant Death</t>
  </si>
  <si>
    <t>Annual benefit subject to COLA reindexation for each survivor</t>
  </si>
  <si>
    <t>Annual benefit not subject to COLA reindexation for each survivor</t>
  </si>
  <si>
    <t>COLA-eligible portion of benefit, reindexed for COLA to date of participant death</t>
  </si>
  <si>
    <t xml:space="preserve"> (18. / 12)</t>
  </si>
  <si>
    <t>After populating information into the yellow-highlighted cells, the annual and monthly amounts payable to each survivor will be listed in rows 39 and 40, respectively. For reference, the detailed calculations are provided on the 'Detailed Calculations' tab.</t>
  </si>
  <si>
    <t>This calculator assumes that the COLAs were applied correctly to the retiree's benefit up until the retiree's death. If there is concern that COLAs were not correctly applied, please notify the MPOB so that a customized calculation can be prepared.</t>
  </si>
  <si>
    <t>This calculator does not calculate benefits for surviving dependent siblings or parents.  If there are surviving dependent siblings or parents, please contact the MPOB so that a customized calcuation can be prepared.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</si>
</sst>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quot;$&quot;#,##0.00"/>
    <numFmt numFmtId="166" formatCode="0.00000"/>
    <numFmt numFmtId="167" formatCode="[$-409]mmm\-yyyy;@"/>
    <numFmt numFmtId="168" formatCode="0.0000%"/>
  </numFmts>
  <fonts count="20" x14ac:knownFonts="1">
    <font>
      <sz val="11"/>
      <color theme="1"/>
      <name val="Calibri"/>
      <family val="2"/>
      <scheme val="minor"/>
    </font>
    <font>
      <sz val="11"/>
      <color theme="1"/>
      <name val="Calibri"/>
      <family val="2"/>
      <scheme val="minor"/>
    </font>
    <font>
      <sz val="11"/>
      <color theme="1"/>
      <name val="Arial"/>
      <family val="2"/>
    </font>
    <font>
      <b/>
      <sz val="16"/>
      <color theme="1"/>
      <name val="Arial"/>
      <family val="2"/>
    </font>
    <font>
      <sz val="11"/>
      <color rgb="FF0000FF"/>
      <name val="Arial"/>
      <family val="2"/>
    </font>
    <font>
      <b/>
      <sz val="11"/>
      <color theme="0"/>
      <name val="Arial"/>
      <family val="2"/>
    </font>
    <font>
      <b/>
      <sz val="18"/>
      <color theme="1"/>
      <name val="Arial"/>
      <family val="2"/>
    </font>
    <font>
      <sz val="11"/>
      <color rgb="FFFF0000"/>
      <name val="Arial"/>
      <family val="2"/>
    </font>
    <font>
      <i/>
      <sz val="9"/>
      <color theme="1"/>
      <name val="Arial"/>
      <family val="2"/>
    </font>
    <font>
      <sz val="9"/>
      <color theme="1"/>
      <name val="Arial"/>
      <family val="2"/>
    </font>
    <font>
      <sz val="9"/>
      <color rgb="FF0000FF"/>
      <name val="Arial"/>
      <family val="2"/>
    </font>
    <font>
      <i/>
      <u/>
      <sz val="11"/>
      <color theme="1"/>
      <name val="Arial"/>
      <family val="2"/>
    </font>
    <font>
      <sz val="11"/>
      <name val="Arial"/>
      <family val="2"/>
    </font>
    <font>
      <sz val="9"/>
      <name val="Arial"/>
      <family val="2"/>
    </font>
    <font>
      <u val="singleAccounting"/>
      <sz val="11"/>
      <color theme="1"/>
      <name val="Arial"/>
      <family val="2"/>
    </font>
    <font>
      <b/>
      <sz val="14"/>
      <color theme="1"/>
      <name val="Arial"/>
      <family val="2"/>
    </font>
    <font>
      <b/>
      <sz val="11"/>
      <color rgb="FFFC672F"/>
      <name val="Arial"/>
      <family val="2"/>
    </font>
    <font>
      <sz val="8"/>
      <name val="Calibri"/>
      <family val="2"/>
      <scheme val="minor"/>
    </font>
    <font>
      <b/>
      <sz val="11"/>
      <color theme="1"/>
      <name val="Arial"/>
      <family val="2"/>
    </font>
    <font>
      <b/>
      <sz val="11"/>
      <name val="Arial"/>
      <family val="2"/>
    </font>
  </fonts>
  <fills count="4">
    <fill>
      <patternFill patternType="none"/>
    </fill>
    <fill>
      <patternFill patternType="gray125"/>
    </fill>
    <fill>
      <patternFill patternType="solid">
        <fgColor rgb="FF0B56A1"/>
        <bgColor indexed="64"/>
      </patternFill>
    </fill>
    <fill>
      <patternFill patternType="solid">
        <fgColor rgb="FFFFFF99"/>
        <bgColor indexed="64"/>
      </patternFill>
    </fill>
  </fills>
  <borders count="21">
    <border>
      <left/>
      <right/>
      <top/>
      <bottom/>
      <diagonal/>
    </border>
    <border>
      <left/>
      <right/>
      <top/>
      <bottom style="thick">
        <color rgb="FFFC672F"/>
      </bottom>
      <diagonal/>
    </border>
    <border>
      <left/>
      <right/>
      <top/>
      <bottom style="medium">
        <color theme="0"/>
      </bottom>
      <diagonal/>
    </border>
    <border>
      <left style="thick">
        <color rgb="FFFC672F"/>
      </left>
      <right/>
      <top style="thick">
        <color rgb="FFFC672F"/>
      </top>
      <bottom/>
      <diagonal/>
    </border>
    <border>
      <left/>
      <right/>
      <top style="thick">
        <color rgb="FFFC672F"/>
      </top>
      <bottom/>
      <diagonal/>
    </border>
    <border>
      <left style="thick">
        <color rgb="FFFC672F"/>
      </left>
      <right/>
      <top/>
      <bottom/>
      <diagonal/>
    </border>
    <border>
      <left/>
      <right style="thick">
        <color rgb="FFFC672F"/>
      </right>
      <top/>
      <bottom/>
      <diagonal/>
    </border>
    <border>
      <left style="thick">
        <color rgb="FFFC672F"/>
      </left>
      <right/>
      <top/>
      <bottom style="thick">
        <color rgb="FFFC672F"/>
      </bottom>
      <diagonal/>
    </border>
    <border>
      <left/>
      <right style="thick">
        <color rgb="FFFC672F"/>
      </right>
      <top/>
      <bottom style="thick">
        <color rgb="FFFC672F"/>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ck">
        <color rgb="FFFC672F"/>
      </right>
      <top style="thick">
        <color rgb="FFFC672F"/>
      </top>
      <bottom/>
      <diagonal/>
    </border>
    <border>
      <left/>
      <right style="medium">
        <color theme="0"/>
      </right>
      <top/>
      <bottom/>
      <diagonal/>
    </border>
    <border>
      <left style="medium">
        <color theme="0"/>
      </left>
      <right/>
      <top/>
      <bottom/>
      <diagonal/>
    </border>
    <border>
      <left style="medium">
        <color theme="0"/>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ck">
        <color rgb="FFFC672F"/>
      </left>
      <right/>
      <top style="thick">
        <color rgb="FFFC672F"/>
      </top>
      <bottom style="thick">
        <color rgb="FFFC672F"/>
      </bottom>
      <diagonal/>
    </border>
    <border>
      <left/>
      <right/>
      <top style="thick">
        <color rgb="FFFC672F"/>
      </top>
      <bottom style="thick">
        <color rgb="FFFC672F"/>
      </bottom>
      <diagonal/>
    </border>
    <border>
      <left/>
      <right style="thick">
        <color rgb="FFFC672F"/>
      </right>
      <top style="thick">
        <color rgb="FFFC672F"/>
      </top>
      <bottom style="thick">
        <color rgb="FFFC672F"/>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2" fillId="0" borderId="0" xfId="0" applyFont="1"/>
    <xf numFmtId="0" fontId="3" fillId="0" borderId="0" xfId="0" applyFont="1"/>
    <xf numFmtId="165" fontId="4" fillId="0" borderId="0" xfId="0" applyNumberFormat="1" applyFont="1" applyAlignment="1">
      <alignment horizontal="right"/>
    </xf>
    <xf numFmtId="14" fontId="2" fillId="0" borderId="0" xfId="0" applyNumberFormat="1" applyFont="1" applyAlignment="1">
      <alignment horizontal="right"/>
    </xf>
    <xf numFmtId="165" fontId="2" fillId="0" borderId="0" xfId="0" applyNumberFormat="1" applyFont="1" applyAlignment="1">
      <alignment horizontal="right"/>
    </xf>
    <xf numFmtId="10" fontId="2" fillId="0" borderId="0" xfId="0" applyNumberFormat="1" applyFont="1"/>
    <xf numFmtId="0" fontId="6" fillId="0" borderId="0" xfId="0" applyFont="1"/>
    <xf numFmtId="0" fontId="5" fillId="2" borderId="1" xfId="0" applyFont="1" applyFill="1" applyBorder="1"/>
    <xf numFmtId="0" fontId="4" fillId="0" borderId="0" xfId="0" applyFont="1" applyAlignment="1">
      <alignment horizontal="right"/>
    </xf>
    <xf numFmtId="0" fontId="4" fillId="0" borderId="0" xfId="0" applyFont="1"/>
    <xf numFmtId="14" fontId="2" fillId="0" borderId="0" xfId="0" applyNumberFormat="1" applyFont="1" applyAlignment="1">
      <alignment horizontal="center"/>
    </xf>
    <xf numFmtId="0" fontId="7" fillId="0" borderId="0" xfId="0" applyFont="1"/>
    <xf numFmtId="166" fontId="2" fillId="0" borderId="0" xfId="0" applyNumberFormat="1" applyFont="1"/>
    <xf numFmtId="0" fontId="9" fillId="0" borderId="0" xfId="0" applyFont="1"/>
    <xf numFmtId="165" fontId="9" fillId="0" borderId="0" xfId="0" applyNumberFormat="1" applyFont="1" applyAlignment="1">
      <alignment horizontal="right"/>
    </xf>
    <xf numFmtId="0" fontId="10" fillId="0" borderId="0" xfId="0" applyFont="1" applyAlignment="1">
      <alignment horizontal="right"/>
    </xf>
    <xf numFmtId="0" fontId="10" fillId="0" borderId="0" xfId="0" applyFont="1"/>
    <xf numFmtId="0" fontId="5" fillId="2" borderId="0" xfId="0" applyFont="1" applyFill="1" applyAlignment="1">
      <alignment horizontal="center"/>
    </xf>
    <xf numFmtId="0" fontId="2" fillId="2" borderId="3" xfId="0" applyFont="1" applyFill="1" applyBorder="1"/>
    <xf numFmtId="0" fontId="2" fillId="2" borderId="5" xfId="0" applyFont="1" applyFill="1" applyBorder="1"/>
    <xf numFmtId="0" fontId="5" fillId="2" borderId="6" xfId="0" applyFont="1" applyFill="1" applyBorder="1" applyAlignment="1">
      <alignment horizontal="center"/>
    </xf>
    <xf numFmtId="0" fontId="5" fillId="2" borderId="7" xfId="0" applyFont="1" applyFill="1" applyBorder="1"/>
    <xf numFmtId="0" fontId="5" fillId="2" borderId="8" xfId="0" applyFont="1" applyFill="1" applyBorder="1" applyAlignment="1">
      <alignment horizontal="center" wrapText="1"/>
    </xf>
    <xf numFmtId="0" fontId="5" fillId="2" borderId="0" xfId="0" applyFont="1" applyFill="1" applyAlignment="1">
      <alignment horizontal="center" wrapText="1"/>
    </xf>
    <xf numFmtId="14" fontId="4" fillId="0" borderId="0" xfId="0" applyNumberFormat="1" applyFont="1" applyAlignment="1">
      <alignment horizontal="right"/>
    </xf>
    <xf numFmtId="0" fontId="5" fillId="2" borderId="12" xfId="0" applyFont="1" applyFill="1" applyBorder="1" applyAlignment="1">
      <alignment horizontal="center"/>
    </xf>
    <xf numFmtId="0" fontId="5" fillId="2" borderId="0" xfId="0" applyFont="1" applyFill="1"/>
    <xf numFmtId="0" fontId="5" fillId="0" borderId="0" xfId="0" applyFont="1" applyAlignment="1">
      <alignment horizontal="right" wrapText="1"/>
    </xf>
    <xf numFmtId="0" fontId="5" fillId="0" borderId="0" xfId="0" applyFont="1" applyAlignment="1">
      <alignment horizontal="center" wrapText="1"/>
    </xf>
    <xf numFmtId="0" fontId="11" fillId="0" borderId="0" xfId="0" applyFont="1"/>
    <xf numFmtId="0" fontId="8" fillId="0" borderId="0" xfId="0" applyFont="1" applyAlignment="1">
      <alignment wrapText="1"/>
    </xf>
    <xf numFmtId="0" fontId="2" fillId="0" borderId="0" xfId="0" applyFont="1" applyAlignment="1">
      <alignment vertical="top"/>
    </xf>
    <xf numFmtId="0" fontId="8" fillId="0" borderId="0" xfId="0" applyFont="1" applyAlignment="1">
      <alignment vertical="top"/>
    </xf>
    <xf numFmtId="0" fontId="0" fillId="0" borderId="0" xfId="0" applyAlignment="1">
      <alignment horizontal="right"/>
    </xf>
    <xf numFmtId="0" fontId="5" fillId="2" borderId="4" xfId="0" applyFont="1" applyFill="1" applyBorder="1" applyAlignment="1">
      <alignment horizontal="center"/>
    </xf>
    <xf numFmtId="0" fontId="12" fillId="0" borderId="0" xfId="0" applyFont="1"/>
    <xf numFmtId="14" fontId="12" fillId="0" borderId="0" xfId="0" applyNumberFormat="1" applyFont="1" applyAlignment="1">
      <alignment horizontal="right"/>
    </xf>
    <xf numFmtId="0" fontId="13" fillId="0" borderId="0" xfId="0" applyFont="1"/>
    <xf numFmtId="10" fontId="12" fillId="0" borderId="0" xfId="0" applyNumberFormat="1" applyFont="1"/>
    <xf numFmtId="165" fontId="12" fillId="0" borderId="0" xfId="0" applyNumberFormat="1" applyFont="1" applyAlignment="1">
      <alignment horizontal="right"/>
    </xf>
    <xf numFmtId="164" fontId="2" fillId="0" borderId="0" xfId="1" applyNumberFormat="1" applyFont="1"/>
    <xf numFmtId="0" fontId="2" fillId="0" borderId="0" xfId="0" applyFont="1" applyAlignment="1">
      <alignment vertical="top" wrapText="1"/>
    </xf>
    <xf numFmtId="39" fontId="2" fillId="0" borderId="0" xfId="1" applyNumberFormat="1" applyFont="1"/>
    <xf numFmtId="164" fontId="2" fillId="0" borderId="0" xfId="0" applyNumberFormat="1" applyFont="1"/>
    <xf numFmtId="10" fontId="2" fillId="0" borderId="0" xfId="2" applyNumberFormat="1" applyFont="1"/>
    <xf numFmtId="164" fontId="5" fillId="0" borderId="0" xfId="0" applyNumberFormat="1" applyFont="1"/>
    <xf numFmtId="1" fontId="2" fillId="0" borderId="0" xfId="2" applyNumberFormat="1" applyFont="1" applyFill="1"/>
    <xf numFmtId="39" fontId="2" fillId="0" borderId="0" xfId="0" applyNumberFormat="1" applyFont="1" applyAlignment="1">
      <alignment vertical="top" wrapText="1"/>
    </xf>
    <xf numFmtId="39" fontId="2" fillId="0" borderId="0" xfId="0" applyNumberFormat="1" applyFont="1"/>
    <xf numFmtId="39" fontId="14" fillId="0" borderId="0" xfId="1" applyNumberFormat="1" applyFont="1"/>
    <xf numFmtId="0" fontId="15" fillId="0" borderId="0" xfId="0" applyFont="1"/>
    <xf numFmtId="167" fontId="2" fillId="0" borderId="0" xfId="0" applyNumberFormat="1" applyFont="1" applyAlignment="1">
      <alignment horizontal="right"/>
    </xf>
    <xf numFmtId="39" fontId="16" fillId="0" borderId="0" xfId="0" applyNumberFormat="1" applyFont="1"/>
    <xf numFmtId="165" fontId="16" fillId="0" borderId="0" xfId="0" applyNumberFormat="1" applyFont="1" applyAlignment="1">
      <alignment horizontal="right"/>
    </xf>
    <xf numFmtId="0" fontId="2" fillId="2" borderId="0" xfId="0" applyFont="1" applyFill="1"/>
    <xf numFmtId="0" fontId="2" fillId="0" borderId="0" xfId="0" quotePrefix="1" applyFont="1" applyAlignment="1">
      <alignment horizontal="right" vertical="top"/>
    </xf>
    <xf numFmtId="0" fontId="2" fillId="0" borderId="0" xfId="0" applyFont="1" applyAlignment="1">
      <alignment horizontal="right" vertical="top"/>
    </xf>
    <xf numFmtId="0" fontId="5" fillId="2" borderId="13" xfId="0" applyFont="1" applyFill="1" applyBorder="1" applyAlignment="1">
      <alignment horizontal="center"/>
    </xf>
    <xf numFmtId="0" fontId="5" fillId="2" borderId="14" xfId="0" applyFont="1" applyFill="1" applyBorder="1" applyAlignment="1">
      <alignment horizontal="center"/>
    </xf>
    <xf numFmtId="165" fontId="4" fillId="2" borderId="14" xfId="0" applyNumberFormat="1" applyFont="1" applyFill="1" applyBorder="1" applyAlignment="1">
      <alignment horizontal="right"/>
    </xf>
    <xf numFmtId="0" fontId="5" fillId="2" borderId="1" xfId="0" applyFont="1" applyFill="1" applyBorder="1" applyAlignment="1">
      <alignment horizontal="center" wrapText="1"/>
    </xf>
    <xf numFmtId="0" fontId="5" fillId="2" borderId="5" xfId="0" applyFont="1" applyFill="1" applyBorder="1"/>
    <xf numFmtId="0" fontId="5" fillId="2" borderId="6" xfId="0" applyFont="1" applyFill="1" applyBorder="1" applyAlignment="1">
      <alignment horizontal="center" wrapText="1"/>
    </xf>
    <xf numFmtId="0" fontId="5" fillId="2" borderId="15" xfId="0" applyFont="1" applyFill="1" applyBorder="1" applyAlignment="1">
      <alignment horizontal="center" wrapText="1"/>
    </xf>
    <xf numFmtId="0" fontId="5" fillId="2" borderId="2" xfId="0" applyFont="1" applyFill="1" applyBorder="1" applyAlignment="1">
      <alignment horizontal="center" wrapText="1"/>
    </xf>
    <xf numFmtId="0" fontId="5" fillId="2" borderId="16" xfId="0" applyFont="1" applyFill="1" applyBorder="1" applyAlignment="1">
      <alignment horizontal="center" wrapText="1"/>
    </xf>
    <xf numFmtId="168" fontId="2" fillId="0" borderId="0" xfId="0" applyNumberFormat="1" applyFont="1"/>
    <xf numFmtId="168" fontId="2" fillId="0" borderId="0" xfId="2" applyNumberFormat="1" applyFont="1"/>
    <xf numFmtId="168" fontId="2" fillId="0" borderId="0" xfId="2" applyNumberFormat="1" applyFont="1" applyFill="1"/>
    <xf numFmtId="168" fontId="12" fillId="0" borderId="0" xfId="0" applyNumberFormat="1" applyFont="1"/>
    <xf numFmtId="0" fontId="0" fillId="0" borderId="0" xfId="0" applyAlignment="1">
      <alignment horizontal="left" vertical="top" wrapText="1"/>
    </xf>
    <xf numFmtId="0" fontId="0" fillId="0" borderId="0" xfId="0" applyAlignment="1">
      <alignment vertical="top" wrapText="1"/>
    </xf>
    <xf numFmtId="0" fontId="2" fillId="2" borderId="4" xfId="0" applyFont="1" applyFill="1" applyBorder="1"/>
    <xf numFmtId="0" fontId="5" fillId="2" borderId="3" xfId="0" applyFont="1" applyFill="1" applyBorder="1"/>
    <xf numFmtId="14" fontId="4" fillId="3" borderId="17" xfId="0" applyNumberFormat="1" applyFont="1" applyFill="1" applyBorder="1" applyAlignment="1" applyProtection="1">
      <alignment horizontal="right"/>
      <protection locked="0"/>
    </xf>
    <xf numFmtId="165" fontId="4" fillId="3" borderId="17" xfId="0" applyNumberFormat="1" applyFont="1" applyFill="1" applyBorder="1" applyAlignment="1" applyProtection="1">
      <alignment horizontal="right"/>
      <protection locked="0"/>
    </xf>
    <xf numFmtId="0" fontId="4" fillId="3" borderId="17" xfId="0" applyFont="1" applyFill="1" applyBorder="1" applyAlignment="1" applyProtection="1">
      <alignment horizontal="right"/>
      <protection locked="0"/>
    </xf>
    <xf numFmtId="0" fontId="2" fillId="0" borderId="0" xfId="0" applyFont="1" applyAlignment="1">
      <alignment horizontal="left" vertical="top" wrapText="1"/>
    </xf>
    <xf numFmtId="0" fontId="5" fillId="2" borderId="18" xfId="0" applyFont="1" applyFill="1" applyBorder="1"/>
    <xf numFmtId="0" fontId="5" fillId="2" borderId="19" xfId="0" applyFont="1" applyFill="1" applyBorder="1"/>
    <xf numFmtId="0" fontId="5" fillId="2" borderId="20" xfId="0" applyFont="1" applyFill="1" applyBorder="1" applyAlignment="1">
      <alignment horizontal="center" wrapText="1"/>
    </xf>
    <xf numFmtId="165" fontId="19" fillId="0" borderId="0" xfId="0" applyNumberFormat="1" applyFont="1" applyAlignment="1">
      <alignment horizontal="right"/>
    </xf>
    <xf numFmtId="39" fontId="19" fillId="0" borderId="0" xfId="0" applyNumberFormat="1" applyFont="1"/>
    <xf numFmtId="0" fontId="2" fillId="0" borderId="0" xfId="0" applyFont="1" applyAlignment="1">
      <alignment horizontal="left" vertical="top" wrapText="1"/>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2" borderId="4" xfId="0" applyFont="1" applyFill="1" applyBorder="1" applyAlignment="1">
      <alignment horizontal="center"/>
    </xf>
    <xf numFmtId="0" fontId="8" fillId="0" borderId="0" xfId="0" applyFont="1" applyAlignment="1">
      <alignment horizontal="left" vertical="top" wrapText="1"/>
    </xf>
    <xf numFmtId="0" fontId="7" fillId="0" borderId="0" xfId="0" applyFont="1" applyAlignment="1">
      <alignment horizontal="left" wrapText="1"/>
    </xf>
    <xf numFmtId="0" fontId="7" fillId="0" borderId="0" xfId="0" quotePrefix="1" applyFont="1" applyAlignment="1">
      <alignment horizontal="left"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C672F"/>
      <color rgb="FF0B56A1"/>
      <color rgb="FFFFFF99"/>
      <color rgb="FF0000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tabSelected="1" workbookViewId="0"/>
  </sheetViews>
  <sheetFormatPr defaultRowHeight="15" x14ac:dyDescent="0.25"/>
  <cols>
    <col min="1" max="1" width="3.28515625" customWidth="1"/>
    <col min="2" max="13" width="9.7109375" customWidth="1"/>
  </cols>
  <sheetData>
    <row r="1" spans="1:14" ht="23.25" x14ac:dyDescent="0.35">
      <c r="A1" s="7" t="s">
        <v>50</v>
      </c>
    </row>
    <row r="2" spans="1:14" ht="20.25" x14ac:dyDescent="0.3">
      <c r="A2" s="2" t="s">
        <v>52</v>
      </c>
    </row>
    <row r="3" spans="1:14" ht="18" x14ac:dyDescent="0.25">
      <c r="A3" s="51" t="s">
        <v>84</v>
      </c>
    </row>
    <row r="5" spans="1:14" ht="15" customHeight="1" x14ac:dyDescent="0.25">
      <c r="A5" s="32">
        <v>1</v>
      </c>
      <c r="B5" s="84" t="s">
        <v>85</v>
      </c>
      <c r="C5" s="84"/>
      <c r="D5" s="84"/>
      <c r="E5" s="84"/>
      <c r="F5" s="84"/>
      <c r="G5" s="84"/>
      <c r="H5" s="84"/>
      <c r="I5" s="84"/>
      <c r="J5" s="84"/>
      <c r="K5" s="84"/>
      <c r="L5" s="84"/>
      <c r="M5" s="84"/>
      <c r="N5" s="72"/>
    </row>
    <row r="6" spans="1:14" ht="7.5" customHeight="1" x14ac:dyDescent="0.25">
      <c r="A6" s="32"/>
      <c r="B6" s="78"/>
      <c r="C6" s="78"/>
      <c r="D6" s="78"/>
      <c r="E6" s="78"/>
      <c r="F6" s="78"/>
      <c r="G6" s="78"/>
      <c r="H6" s="78"/>
      <c r="I6" s="78"/>
      <c r="J6" s="78"/>
      <c r="K6" s="78"/>
      <c r="L6" s="78"/>
      <c r="M6" s="78"/>
      <c r="N6" s="71"/>
    </row>
    <row r="7" spans="1:14" ht="45" customHeight="1" x14ac:dyDescent="0.25">
      <c r="A7" s="32">
        <f>A5+1</f>
        <v>2</v>
      </c>
      <c r="B7" s="84" t="s">
        <v>92</v>
      </c>
      <c r="C7" s="84"/>
      <c r="D7" s="84"/>
      <c r="E7" s="84"/>
      <c r="F7" s="84"/>
      <c r="G7" s="84"/>
      <c r="H7" s="84"/>
      <c r="I7" s="84"/>
      <c r="J7" s="84"/>
      <c r="K7" s="84"/>
      <c r="L7" s="84"/>
      <c r="M7" s="84"/>
      <c r="N7" s="72"/>
    </row>
    <row r="8" spans="1:14" ht="7.5" customHeight="1" x14ac:dyDescent="0.25">
      <c r="A8" s="32"/>
      <c r="B8" s="78"/>
      <c r="C8" s="78"/>
      <c r="D8" s="78"/>
      <c r="E8" s="78"/>
      <c r="F8" s="78"/>
      <c r="G8" s="78"/>
      <c r="H8" s="78"/>
      <c r="I8" s="78"/>
      <c r="J8" s="78"/>
      <c r="K8" s="78"/>
      <c r="L8" s="78"/>
      <c r="M8" s="78"/>
      <c r="N8" s="71"/>
    </row>
    <row r="9" spans="1:14" ht="15" customHeight="1" x14ac:dyDescent="0.25">
      <c r="A9" s="32">
        <f>A7+1</f>
        <v>3</v>
      </c>
      <c r="B9" s="84" t="s">
        <v>93</v>
      </c>
      <c r="C9" s="84"/>
      <c r="D9" s="84"/>
      <c r="E9" s="84"/>
      <c r="F9" s="84"/>
      <c r="G9" s="84"/>
      <c r="H9" s="84"/>
      <c r="I9" s="84"/>
      <c r="J9" s="84"/>
      <c r="K9" s="84"/>
      <c r="L9" s="84"/>
      <c r="M9" s="84"/>
      <c r="N9" s="72"/>
    </row>
    <row r="10" spans="1:14" ht="7.5" customHeight="1" x14ac:dyDescent="0.25">
      <c r="A10" s="32"/>
      <c r="B10" s="78"/>
      <c r="C10" s="78"/>
      <c r="D10" s="78"/>
      <c r="E10" s="78"/>
      <c r="F10" s="78"/>
      <c r="G10" s="78"/>
      <c r="H10" s="78"/>
      <c r="I10" s="78"/>
      <c r="J10" s="78"/>
      <c r="K10" s="78"/>
      <c r="L10" s="78"/>
      <c r="M10" s="78"/>
      <c r="N10" s="71"/>
    </row>
    <row r="11" spans="1:14" ht="30" customHeight="1" x14ac:dyDescent="0.25">
      <c r="A11" s="32">
        <f>A9+1</f>
        <v>4</v>
      </c>
      <c r="B11" s="84" t="s">
        <v>107</v>
      </c>
      <c r="C11" s="84"/>
      <c r="D11" s="84"/>
      <c r="E11" s="84"/>
      <c r="F11" s="84"/>
      <c r="G11" s="84"/>
      <c r="H11" s="84"/>
      <c r="I11" s="84"/>
      <c r="J11" s="84"/>
      <c r="K11" s="84"/>
      <c r="L11" s="84"/>
      <c r="M11" s="84"/>
      <c r="N11" s="71"/>
    </row>
    <row r="12" spans="1:14" ht="7.5" customHeight="1" x14ac:dyDescent="0.25">
      <c r="A12" s="32"/>
      <c r="B12" s="78"/>
      <c r="C12" s="78"/>
      <c r="D12" s="78"/>
      <c r="E12" s="78"/>
      <c r="F12" s="78"/>
      <c r="G12" s="78"/>
      <c r="H12" s="78"/>
      <c r="I12" s="78"/>
      <c r="J12" s="78"/>
      <c r="K12" s="78"/>
      <c r="L12" s="78"/>
      <c r="M12" s="78"/>
      <c r="N12" s="71"/>
    </row>
    <row r="13" spans="1:14" ht="30" customHeight="1" x14ac:dyDescent="0.25">
      <c r="A13" s="32">
        <f>A11+1</f>
        <v>5</v>
      </c>
      <c r="B13" s="84" t="s">
        <v>96</v>
      </c>
      <c r="C13" s="84"/>
      <c r="D13" s="84"/>
      <c r="E13" s="84"/>
      <c r="F13" s="84"/>
      <c r="G13" s="84"/>
      <c r="H13" s="84"/>
      <c r="I13" s="84"/>
      <c r="J13" s="84"/>
      <c r="K13" s="84"/>
      <c r="L13" s="84"/>
      <c r="M13" s="84"/>
      <c r="N13" s="71"/>
    </row>
    <row r="14" spans="1:14" ht="7.5" customHeight="1" x14ac:dyDescent="0.25">
      <c r="A14" s="32"/>
      <c r="B14" s="78"/>
      <c r="C14" s="78"/>
      <c r="D14" s="78"/>
      <c r="E14" s="78"/>
      <c r="F14" s="78"/>
      <c r="G14" s="78"/>
      <c r="H14" s="78"/>
      <c r="I14" s="78"/>
      <c r="J14" s="78"/>
      <c r="K14" s="78"/>
      <c r="L14" s="78"/>
      <c r="M14" s="78"/>
      <c r="N14" s="71"/>
    </row>
    <row r="15" spans="1:14" ht="30" customHeight="1" x14ac:dyDescent="0.25">
      <c r="A15" s="32">
        <f>A13+1</f>
        <v>6</v>
      </c>
      <c r="B15" s="84" t="s">
        <v>108</v>
      </c>
      <c r="C15" s="84"/>
      <c r="D15" s="84"/>
      <c r="E15" s="84"/>
      <c r="F15" s="84"/>
      <c r="G15" s="84"/>
      <c r="H15" s="84"/>
      <c r="I15" s="84"/>
      <c r="J15" s="84"/>
      <c r="K15" s="84"/>
      <c r="L15" s="84"/>
      <c r="M15" s="84"/>
      <c r="N15" s="71"/>
    </row>
    <row r="16" spans="1:14" ht="7.5" customHeight="1" x14ac:dyDescent="0.25">
      <c r="A16" s="32"/>
      <c r="B16" s="78"/>
      <c r="C16" s="78"/>
      <c r="D16" s="78"/>
      <c r="E16" s="78"/>
      <c r="F16" s="78"/>
      <c r="G16" s="78"/>
      <c r="H16" s="78"/>
      <c r="I16" s="78"/>
      <c r="J16" s="78"/>
      <c r="K16" s="78"/>
      <c r="L16" s="78"/>
      <c r="M16" s="78"/>
      <c r="N16" s="71"/>
    </row>
    <row r="17" spans="1:14" ht="30" customHeight="1" x14ac:dyDescent="0.25">
      <c r="A17" s="32">
        <f>A15+1</f>
        <v>7</v>
      </c>
      <c r="B17" s="84" t="s">
        <v>106</v>
      </c>
      <c r="C17" s="84"/>
      <c r="D17" s="84"/>
      <c r="E17" s="84"/>
      <c r="F17" s="84"/>
      <c r="G17" s="84"/>
      <c r="H17" s="84"/>
      <c r="I17" s="84"/>
      <c r="J17" s="84"/>
      <c r="K17" s="84"/>
      <c r="L17" s="84"/>
      <c r="M17" s="84"/>
      <c r="N17" s="72"/>
    </row>
  </sheetData>
  <sheetProtection algorithmName="SHA-512" hashValue="hH+rE8E7Hlxm083BV9edhzNf8dp4mXl/pl128Ur7bmxOWlPYl/dVCE+7Rdt9dkPTvoACBkvkTUKvwUSUo7z04Q==" saltValue="3gHRb+DPJzUcOKaqPb5Esw==" spinCount="100000" sheet="1" objects="1" scenarios="1"/>
  <mergeCells count="7">
    <mergeCell ref="B17:M17"/>
    <mergeCell ref="B11:M11"/>
    <mergeCell ref="B13:M13"/>
    <mergeCell ref="B5:M5"/>
    <mergeCell ref="B7:M7"/>
    <mergeCell ref="B9:M9"/>
    <mergeCell ref="B15:M1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6"/>
  <sheetViews>
    <sheetView zoomScaleNormal="100" workbookViewId="0"/>
  </sheetViews>
  <sheetFormatPr defaultRowHeight="14.25" x14ac:dyDescent="0.2"/>
  <cols>
    <col min="1" max="1" width="60.7109375" style="1" customWidth="1"/>
    <col min="2" max="2" width="19.7109375" style="1" customWidth="1"/>
    <col min="3" max="6" width="15.7109375" style="1" customWidth="1"/>
    <col min="7" max="7" width="12.5703125" style="1" customWidth="1"/>
    <col min="8" max="8" width="1" style="1" customWidth="1"/>
    <col min="9" max="9" width="10.7109375" style="1" customWidth="1"/>
    <col min="10" max="10" width="10.140625" style="1" bestFit="1" customWidth="1"/>
    <col min="11" max="16384" width="9.140625" style="1"/>
  </cols>
  <sheetData>
    <row r="1" spans="1:8" ht="23.25" x14ac:dyDescent="0.35">
      <c r="A1" s="7" t="s">
        <v>50</v>
      </c>
    </row>
    <row r="2" spans="1:8" ht="20.25" x14ac:dyDescent="0.3">
      <c r="A2" s="2" t="s">
        <v>52</v>
      </c>
    </row>
    <row r="3" spans="1:8" ht="18" x14ac:dyDescent="0.25">
      <c r="A3" s="51" t="s">
        <v>53</v>
      </c>
    </row>
    <row r="5" spans="1:8" x14ac:dyDescent="0.2">
      <c r="A5" s="30" t="s">
        <v>78</v>
      </c>
    </row>
    <row r="6" spans="1:8" x14ac:dyDescent="0.2">
      <c r="A6" s="1" t="s">
        <v>4</v>
      </c>
      <c r="B6" s="77" t="s">
        <v>5</v>
      </c>
    </row>
    <row r="7" spans="1:8" x14ac:dyDescent="0.2">
      <c r="A7" s="1" t="s">
        <v>57</v>
      </c>
      <c r="B7" s="75">
        <v>22099</v>
      </c>
    </row>
    <row r="8" spans="1:8" x14ac:dyDescent="0.2">
      <c r="A8" s="1" t="s">
        <v>58</v>
      </c>
      <c r="B8" s="75">
        <v>42217</v>
      </c>
    </row>
    <row r="9" spans="1:8" x14ac:dyDescent="0.2">
      <c r="A9" s="1" t="s">
        <v>59</v>
      </c>
      <c r="B9" s="75">
        <v>44135</v>
      </c>
    </row>
    <row r="10" spans="1:8" ht="15" x14ac:dyDescent="0.25">
      <c r="A10" s="1" t="s">
        <v>88</v>
      </c>
      <c r="B10" s="76">
        <v>40000</v>
      </c>
    </row>
    <row r="11" spans="1:8" ht="15" x14ac:dyDescent="0.25">
      <c r="A11" s="1" t="s">
        <v>89</v>
      </c>
      <c r="B11" s="76">
        <v>45000</v>
      </c>
      <c r="C11" s="12" t="str">
        <f>IF(B11&lt;B10,"Annual benefit at date of death must be at least as great as annual benefit at annuity starting date","")</f>
        <v/>
      </c>
    </row>
    <row r="12" spans="1:8" ht="15" thickBot="1" x14ac:dyDescent="0.25">
      <c r="B12" s="3"/>
    </row>
    <row r="13" spans="1:8" ht="6" customHeight="1" thickTop="1" thickBot="1" x14ac:dyDescent="0.3">
      <c r="A13" s="19"/>
      <c r="B13" s="88"/>
      <c r="C13" s="88"/>
      <c r="D13" s="88"/>
      <c r="E13" s="88"/>
      <c r="F13" s="88"/>
      <c r="G13" s="35"/>
      <c r="H13" s="26"/>
    </row>
    <row r="14" spans="1:8" ht="15.75" thickBot="1" x14ac:dyDescent="0.3">
      <c r="A14" s="20"/>
      <c r="B14" s="85" t="s">
        <v>11</v>
      </c>
      <c r="C14" s="86"/>
      <c r="D14" s="86"/>
      <c r="E14" s="86"/>
      <c r="F14" s="87"/>
      <c r="G14" s="18"/>
      <c r="H14" s="21"/>
    </row>
    <row r="15" spans="1:8" ht="15.75" thickBot="1" x14ac:dyDescent="0.3">
      <c r="A15" s="20"/>
      <c r="B15" s="60"/>
      <c r="C15" s="85" t="s">
        <v>9</v>
      </c>
      <c r="D15" s="86"/>
      <c r="E15" s="86"/>
      <c r="F15" s="87"/>
      <c r="G15" s="18"/>
      <c r="H15" s="21"/>
    </row>
    <row r="16" spans="1:8" ht="15.75" thickBot="1" x14ac:dyDescent="0.3">
      <c r="A16" s="20"/>
      <c r="B16" s="60"/>
      <c r="C16" s="85" t="s">
        <v>10</v>
      </c>
      <c r="D16" s="86"/>
      <c r="E16" s="85" t="s">
        <v>56</v>
      </c>
      <c r="F16" s="87"/>
      <c r="G16" s="18"/>
      <c r="H16" s="21"/>
    </row>
    <row r="17" spans="1:19" ht="5.25" customHeight="1" x14ac:dyDescent="0.25">
      <c r="A17" s="20"/>
      <c r="B17" s="60"/>
      <c r="C17" s="59"/>
      <c r="D17" s="18"/>
      <c r="E17" s="59"/>
      <c r="F17" s="58"/>
      <c r="G17" s="18"/>
      <c r="H17" s="21"/>
    </row>
    <row r="18" spans="1:19" ht="30.75" thickBot="1" x14ac:dyDescent="0.3">
      <c r="A18" s="62"/>
      <c r="B18" s="64" t="s">
        <v>6</v>
      </c>
      <c r="C18" s="64" t="s">
        <v>8</v>
      </c>
      <c r="D18" s="65" t="s">
        <v>7</v>
      </c>
      <c r="E18" s="64" t="s">
        <v>8</v>
      </c>
      <c r="F18" s="66" t="s">
        <v>7</v>
      </c>
      <c r="G18" s="24" t="s">
        <v>25</v>
      </c>
      <c r="H18" s="63"/>
    </row>
    <row r="19" spans="1:19" ht="6" customHeight="1" thickBot="1" x14ac:dyDescent="0.3">
      <c r="A19" s="22"/>
      <c r="B19" s="61"/>
      <c r="C19" s="61"/>
      <c r="D19" s="61"/>
      <c r="E19" s="61"/>
      <c r="F19" s="61"/>
      <c r="G19" s="61"/>
      <c r="H19" s="23"/>
    </row>
    <row r="20" spans="1:19" ht="14.25" customHeight="1" thickTop="1" x14ac:dyDescent="0.25">
      <c r="A20" s="30" t="s">
        <v>12</v>
      </c>
      <c r="B20" s="28"/>
      <c r="C20" s="28"/>
      <c r="D20" s="28"/>
      <c r="E20" s="28"/>
      <c r="F20" s="28"/>
      <c r="G20" s="28"/>
      <c r="H20" s="29"/>
      <c r="I20" s="90" t="str">
        <f>IF(COUNT(B23)=B21,"","If there is a surviving spouse, then enter 1 as the number of surviving spouses and enter a spouse date of birth; otherwise enter 0 and leave the spouse date of birth blank.")</f>
        <v/>
      </c>
      <c r="J20" s="90"/>
      <c r="K20" s="90"/>
      <c r="L20" s="90"/>
      <c r="M20" s="90"/>
      <c r="N20" s="90"/>
      <c r="O20" s="90"/>
      <c r="P20" s="90"/>
      <c r="Q20" s="90"/>
      <c r="R20" s="90"/>
      <c r="S20" s="90"/>
    </row>
    <row r="21" spans="1:19" x14ac:dyDescent="0.2">
      <c r="A21" s="1" t="s">
        <v>13</v>
      </c>
      <c r="B21" s="77">
        <v>1</v>
      </c>
      <c r="C21" s="77">
        <v>0</v>
      </c>
      <c r="D21" s="77">
        <v>0</v>
      </c>
      <c r="E21" s="77">
        <v>0</v>
      </c>
      <c r="F21" s="77">
        <v>0</v>
      </c>
      <c r="G21" s="36">
        <f>SUM(B21:F21)</f>
        <v>1</v>
      </c>
      <c r="H21" s="9"/>
      <c r="I21" s="90"/>
      <c r="J21" s="90"/>
      <c r="K21" s="90"/>
      <c r="L21" s="90"/>
      <c r="M21" s="90"/>
      <c r="N21" s="90"/>
      <c r="O21" s="90"/>
      <c r="P21" s="90"/>
      <c r="Q21" s="90"/>
      <c r="R21" s="90"/>
      <c r="S21" s="90"/>
    </row>
    <row r="22" spans="1:19" x14ac:dyDescent="0.2">
      <c r="A22" s="1" t="s">
        <v>14</v>
      </c>
      <c r="B22" s="9"/>
      <c r="C22" s="9"/>
      <c r="D22" s="10"/>
      <c r="E22" s="10"/>
      <c r="F22" s="10"/>
      <c r="G22" s="36"/>
      <c r="H22" s="10"/>
      <c r="I22" s="12" t="str">
        <f>IF(COUNT(C23:C28)=C21,"","ERROR: Enter the same number of dates of birth as the number of dependent children provided.")</f>
        <v/>
      </c>
    </row>
    <row r="23" spans="1:19" x14ac:dyDescent="0.2">
      <c r="A23" s="1" t="s">
        <v>15</v>
      </c>
      <c r="B23" s="75">
        <v>23481</v>
      </c>
      <c r="C23" s="75"/>
      <c r="D23" s="75"/>
      <c r="E23" s="75"/>
      <c r="F23" s="75"/>
      <c r="G23" s="37"/>
      <c r="H23" s="25"/>
      <c r="I23" s="12" t="str">
        <f>IF(COUNT(D23:D28)=D21,"","ERROR: Enter the same number of dates of birth as the number of dependent orphaned children provided.")</f>
        <v/>
      </c>
    </row>
    <row r="24" spans="1:19" x14ac:dyDescent="0.2">
      <c r="A24" s="1" t="s">
        <v>16</v>
      </c>
      <c r="B24" s="9"/>
      <c r="C24" s="75"/>
      <c r="D24" s="75"/>
      <c r="E24" s="75"/>
      <c r="F24" s="75"/>
      <c r="G24" s="37"/>
      <c r="H24" s="25"/>
      <c r="I24" s="12"/>
    </row>
    <row r="25" spans="1:19" x14ac:dyDescent="0.2">
      <c r="A25" s="1" t="s">
        <v>17</v>
      </c>
      <c r="B25" s="9"/>
      <c r="C25" s="75"/>
      <c r="D25" s="75"/>
      <c r="E25" s="75"/>
      <c r="F25" s="75"/>
      <c r="G25" s="37"/>
      <c r="H25" s="25"/>
      <c r="I25" s="12" t="str">
        <f>IF(COUNT(E23:E28)=E21,"","ERROR: Enter the same number of dates of birth as the number of disabled children provided.")</f>
        <v/>
      </c>
    </row>
    <row r="26" spans="1:19" x14ac:dyDescent="0.2">
      <c r="A26" s="1" t="s">
        <v>82</v>
      </c>
      <c r="B26" s="9"/>
      <c r="C26" s="75"/>
      <c r="D26" s="75"/>
      <c r="E26" s="75"/>
      <c r="F26" s="75"/>
      <c r="G26" s="37"/>
      <c r="H26" s="25"/>
      <c r="I26" s="12" t="str">
        <f>IF(COUNT(F23:F28)=F21,"","ERROR: Enter the same number of dates of birth as the number of disabled orphaned children provided.")</f>
        <v/>
      </c>
    </row>
    <row r="27" spans="1:19" x14ac:dyDescent="0.2">
      <c r="A27" s="1" t="s">
        <v>86</v>
      </c>
      <c r="B27" s="9"/>
      <c r="C27" s="75"/>
      <c r="D27" s="75"/>
      <c r="E27" s="75"/>
      <c r="F27" s="75"/>
      <c r="G27" s="37"/>
      <c r="H27" s="25"/>
      <c r="I27" s="12"/>
    </row>
    <row r="28" spans="1:19" ht="14.25" customHeight="1" x14ac:dyDescent="0.2">
      <c r="A28" s="1" t="s">
        <v>87</v>
      </c>
      <c r="B28" s="9"/>
      <c r="C28" s="75"/>
      <c r="D28" s="75"/>
      <c r="E28" s="75"/>
      <c r="F28" s="75"/>
      <c r="G28" s="37"/>
      <c r="H28" s="25"/>
      <c r="I28" s="91" t="str">
        <f>IF(SUM(C23:D28)&gt;0,IF(MIN(C23:D28)&lt;=DATE(YEAR(B9)-18,MONTH(B9)+IF(DAY(B9)=1,0,1),1),CONCATENATE("ERROR: Surviving children who are not disabled, surviving orphaned children who are not disabled, and surviving siblings must be unmarried and under age 18 at the participant's date of death to receive survivor benefits."," Please remove survivors in these categories who were born prior to "&amp;TEXT(DATE(YEAR(B9)-18,MONTH(B9)+IF(DAY(B9)=1,0,1),1),"mm/dd/yyyy")&amp;"."),""),"")</f>
        <v/>
      </c>
      <c r="J28" s="91"/>
      <c r="K28" s="91"/>
      <c r="L28" s="91"/>
      <c r="M28" s="91"/>
      <c r="N28" s="91"/>
      <c r="O28" s="91"/>
      <c r="P28" s="91"/>
      <c r="Q28" s="91"/>
      <c r="R28" s="91"/>
      <c r="S28" s="91"/>
    </row>
    <row r="29" spans="1:19" s="14" customFormat="1" ht="14.25" customHeight="1" x14ac:dyDescent="0.2">
      <c r="B29" s="16"/>
      <c r="C29" s="16"/>
      <c r="D29" s="17"/>
      <c r="E29" s="17"/>
      <c r="F29" s="17"/>
      <c r="G29" s="38"/>
      <c r="H29" s="17"/>
      <c r="I29" s="91"/>
      <c r="J29" s="91"/>
      <c r="K29" s="91"/>
      <c r="L29" s="91"/>
      <c r="M29" s="91"/>
      <c r="N29" s="91"/>
      <c r="O29" s="91"/>
      <c r="P29" s="91"/>
      <c r="Q29" s="91"/>
      <c r="R29" s="91"/>
      <c r="S29" s="91"/>
    </row>
    <row r="30" spans="1:19" s="14" customFormat="1" x14ac:dyDescent="0.2">
      <c r="A30" s="30" t="s">
        <v>27</v>
      </c>
      <c r="B30" s="16"/>
      <c r="C30" s="16"/>
      <c r="D30" s="17"/>
      <c r="E30" s="17"/>
      <c r="F30" s="17"/>
      <c r="G30" s="38"/>
      <c r="H30" s="17"/>
      <c r="I30" s="91"/>
      <c r="J30" s="91"/>
      <c r="K30" s="91"/>
      <c r="L30" s="91"/>
      <c r="M30" s="91"/>
      <c r="N30" s="91"/>
      <c r="O30" s="91"/>
      <c r="P30" s="91"/>
      <c r="Q30" s="91"/>
      <c r="R30" s="91"/>
      <c r="S30" s="91"/>
    </row>
    <row r="31" spans="1:19" x14ac:dyDescent="0.2">
      <c r="A31" s="1" t="s">
        <v>18</v>
      </c>
      <c r="B31" s="67">
        <f>IF(B21=0,0,'Detailed Calculations'!C26)</f>
        <v>0.6</v>
      </c>
      <c r="C31" s="67">
        <f>IF(C21=0,0,'Detailed Calculations'!D26)</f>
        <v>0</v>
      </c>
      <c r="D31" s="67">
        <f>IF(D21=0,0,'Detailed Calculations'!E26)</f>
        <v>0</v>
      </c>
      <c r="E31" s="67">
        <f>IF(E21=0,0,'Detailed Calculations'!F26)</f>
        <v>0</v>
      </c>
      <c r="F31" s="67">
        <f>IF(F21=0,0,'Detailed Calculations'!G26)</f>
        <v>0</v>
      </c>
      <c r="G31" s="70"/>
      <c r="H31" s="6"/>
    </row>
    <row r="32" spans="1:19" x14ac:dyDescent="0.2">
      <c r="A32" s="1" t="s">
        <v>24</v>
      </c>
      <c r="B32" s="67">
        <f>'Detailed Calculations'!C28</f>
        <v>0.6</v>
      </c>
      <c r="C32" s="67">
        <f>'Detailed Calculations'!D28</f>
        <v>0</v>
      </c>
      <c r="D32" s="67">
        <f>'Detailed Calculations'!E28</f>
        <v>0</v>
      </c>
      <c r="E32" s="67">
        <f>'Detailed Calculations'!F28</f>
        <v>0</v>
      </c>
      <c r="F32" s="67">
        <f>'Detailed Calculations'!G28</f>
        <v>0</v>
      </c>
      <c r="G32" s="67">
        <f>'Detailed Calculations'!H28</f>
        <v>0.6</v>
      </c>
      <c r="H32" s="6"/>
    </row>
    <row r="33" spans="1:11" x14ac:dyDescent="0.2">
      <c r="B33" s="6"/>
      <c r="C33" s="6"/>
      <c r="D33" s="6"/>
      <c r="E33" s="6"/>
      <c r="F33" s="6"/>
      <c r="G33" s="39"/>
      <c r="H33" s="6"/>
    </row>
    <row r="34" spans="1:11" x14ac:dyDescent="0.2">
      <c r="A34" s="30" t="s">
        <v>28</v>
      </c>
      <c r="B34" s="6"/>
      <c r="C34" s="6"/>
      <c r="D34" s="6"/>
      <c r="E34" s="6"/>
      <c r="F34" s="6"/>
      <c r="G34" s="39"/>
      <c r="H34" s="6"/>
    </row>
    <row r="35" spans="1:11" x14ac:dyDescent="0.2">
      <c r="A35" s="1" t="s">
        <v>19</v>
      </c>
      <c r="B35" s="67">
        <f>'Detailed Calculations'!C33</f>
        <v>0.6</v>
      </c>
      <c r="C35" s="67">
        <f>'Detailed Calculations'!D33</f>
        <v>0</v>
      </c>
      <c r="D35" s="67">
        <f>'Detailed Calculations'!E33</f>
        <v>0</v>
      </c>
      <c r="E35" s="67">
        <f>'Detailed Calculations'!F33</f>
        <v>0</v>
      </c>
      <c r="F35" s="67">
        <f>'Detailed Calculations'!G33</f>
        <v>0</v>
      </c>
      <c r="G35" s="70"/>
      <c r="H35" s="6"/>
      <c r="K35" s="13"/>
    </row>
    <row r="36" spans="1:11" x14ac:dyDescent="0.2">
      <c r="A36" s="1" t="s">
        <v>26</v>
      </c>
      <c r="B36" s="67">
        <f>'Detailed Calculations'!C30</f>
        <v>0.6</v>
      </c>
      <c r="C36" s="67">
        <f>'Detailed Calculations'!D30</f>
        <v>0</v>
      </c>
      <c r="D36" s="67">
        <f>'Detailed Calculations'!E30</f>
        <v>0</v>
      </c>
      <c r="E36" s="67">
        <f>'Detailed Calculations'!F30</f>
        <v>0</v>
      </c>
      <c r="F36" s="67">
        <f>'Detailed Calculations'!G30</f>
        <v>0</v>
      </c>
      <c r="G36" s="67">
        <f>'Detailed Calculations'!H30</f>
        <v>0.6</v>
      </c>
      <c r="H36" s="6"/>
      <c r="K36" s="13"/>
    </row>
    <row r="37" spans="1:11" x14ac:dyDescent="0.2">
      <c r="B37" s="4"/>
      <c r="G37" s="36"/>
    </row>
    <row r="38" spans="1:11" x14ac:dyDescent="0.2">
      <c r="A38" s="30" t="s">
        <v>101</v>
      </c>
      <c r="B38" s="4"/>
      <c r="G38" s="36"/>
    </row>
    <row r="39" spans="1:11" ht="15" x14ac:dyDescent="0.25">
      <c r="A39" s="1" t="s">
        <v>91</v>
      </c>
      <c r="B39" s="82">
        <f>'Detailed Calculations'!C43</f>
        <v>29000</v>
      </c>
      <c r="C39" s="82">
        <f>'Detailed Calculations'!D43</f>
        <v>0</v>
      </c>
      <c r="D39" s="82">
        <f>'Detailed Calculations'!E43</f>
        <v>0</v>
      </c>
      <c r="E39" s="82">
        <f>'Detailed Calculations'!F43</f>
        <v>0</v>
      </c>
      <c r="F39" s="82">
        <f>'Detailed Calculations'!G43</f>
        <v>0</v>
      </c>
      <c r="G39" s="40"/>
      <c r="H39" s="5"/>
    </row>
    <row r="40" spans="1:11" ht="15" x14ac:dyDescent="0.25">
      <c r="A40" s="1" t="s">
        <v>98</v>
      </c>
      <c r="B40" s="54">
        <f>'Detailed Calculations'!C45</f>
        <v>2416.67</v>
      </c>
      <c r="C40" s="54">
        <f>'Detailed Calculations'!D45</f>
        <v>0</v>
      </c>
      <c r="D40" s="54">
        <f>'Detailed Calculations'!E45</f>
        <v>0</v>
      </c>
      <c r="E40" s="54">
        <f>'Detailed Calculations'!F45</f>
        <v>0</v>
      </c>
      <c r="F40" s="54">
        <f>'Detailed Calculations'!G45</f>
        <v>0</v>
      </c>
      <c r="G40" s="40"/>
      <c r="H40" s="5"/>
    </row>
    <row r="41" spans="1:11" s="14" customFormat="1" ht="14.25" customHeight="1" x14ac:dyDescent="0.2">
      <c r="B41" s="15"/>
      <c r="G41" s="38"/>
    </row>
    <row r="42" spans="1:11" s="14" customFormat="1" x14ac:dyDescent="0.2">
      <c r="A42" s="30" t="s">
        <v>20</v>
      </c>
      <c r="G42" s="38"/>
    </row>
    <row r="43" spans="1:11" x14ac:dyDescent="0.2">
      <c r="A43" s="1" t="s">
        <v>51</v>
      </c>
      <c r="G43" s="36"/>
    </row>
    <row r="44" spans="1:11" x14ac:dyDescent="0.2">
      <c r="A44" s="1" t="s">
        <v>15</v>
      </c>
      <c r="B44" s="52" t="str">
        <f>IF(B23="","","N/A")</f>
        <v>N/A</v>
      </c>
      <c r="C44" s="52" t="str">
        <f t="shared" ref="C44:C49" si="0">IF(C23="","",DATE(YEAR(C23)+18,MONTH(C23)-IF(DAY(C23)=1,1,0),1))</f>
        <v/>
      </c>
      <c r="D44" s="52" t="str">
        <f t="shared" ref="D44" si="1">IF(D23="","",DATE(YEAR(D23)+18,MONTH(D23)-IF(DAY(D23)=1,1,0),1))</f>
        <v/>
      </c>
      <c r="E44" s="52" t="str">
        <f t="shared" ref="E44:F44" si="2">IF(E23="","","N/A")</f>
        <v/>
      </c>
      <c r="F44" s="52" t="str">
        <f t="shared" si="2"/>
        <v/>
      </c>
      <c r="G44" s="37"/>
      <c r="H44" s="11"/>
    </row>
    <row r="45" spans="1:11" x14ac:dyDescent="0.2">
      <c r="A45" s="1" t="s">
        <v>16</v>
      </c>
      <c r="B45" s="52"/>
      <c r="C45" s="52" t="str">
        <f t="shared" si="0"/>
        <v/>
      </c>
      <c r="D45" s="52" t="str">
        <f t="shared" ref="D45" si="3">IF(D24="","",DATE(YEAR(D24)+18,MONTH(D24)-IF(DAY(D24)=1,1,0),1))</f>
        <v/>
      </c>
      <c r="E45" s="52" t="str">
        <f t="shared" ref="E45:F45" si="4">IF(E24="","","N/A")</f>
        <v/>
      </c>
      <c r="F45" s="52" t="str">
        <f t="shared" si="4"/>
        <v/>
      </c>
      <c r="G45" s="37"/>
      <c r="H45" s="11"/>
    </row>
    <row r="46" spans="1:11" x14ac:dyDescent="0.2">
      <c r="A46" s="1" t="s">
        <v>17</v>
      </c>
      <c r="B46" s="52"/>
      <c r="C46" s="52" t="str">
        <f t="shared" si="0"/>
        <v/>
      </c>
      <c r="D46" s="52" t="str">
        <f t="shared" ref="D46:D47" si="5">IF(D25="","",DATE(YEAR(D25)+18,MONTH(D25)-IF(DAY(D25)=1,1,0),1))</f>
        <v/>
      </c>
      <c r="E46" s="52" t="str">
        <f t="shared" ref="E46:F47" si="6">IF(E25="","","N/A")</f>
        <v/>
      </c>
      <c r="F46" s="52" t="str">
        <f t="shared" si="6"/>
        <v/>
      </c>
      <c r="G46" s="37"/>
      <c r="H46" s="11"/>
    </row>
    <row r="47" spans="1:11" x14ac:dyDescent="0.2">
      <c r="A47" s="1" t="s">
        <v>82</v>
      </c>
      <c r="B47" s="52"/>
      <c r="C47" s="52" t="str">
        <f t="shared" si="0"/>
        <v/>
      </c>
      <c r="D47" s="52" t="str">
        <f t="shared" si="5"/>
        <v/>
      </c>
      <c r="E47" s="52" t="str">
        <f t="shared" si="6"/>
        <v/>
      </c>
      <c r="F47" s="52" t="str">
        <f t="shared" si="6"/>
        <v/>
      </c>
      <c r="G47" s="37"/>
      <c r="H47" s="11"/>
    </row>
    <row r="48" spans="1:11" x14ac:dyDescent="0.2">
      <c r="A48" s="1" t="s">
        <v>86</v>
      </c>
      <c r="B48" s="52" t="str">
        <f>IF(B27="","","N/A")</f>
        <v/>
      </c>
      <c r="C48" s="52" t="str">
        <f t="shared" si="0"/>
        <v/>
      </c>
      <c r="D48" s="52" t="str">
        <f t="shared" ref="D48" si="7">IF(D27="","",DATE(YEAR(D27)+18,MONTH(D27)-IF(DAY(D27)=1,1,0),1))</f>
        <v/>
      </c>
      <c r="E48" s="52" t="str">
        <f t="shared" ref="E48:F48" si="8">IF(E27="","","N/A")</f>
        <v/>
      </c>
      <c r="F48" s="52" t="str">
        <f t="shared" si="8"/>
        <v/>
      </c>
      <c r="G48" s="37"/>
      <c r="H48" s="11"/>
    </row>
    <row r="49" spans="1:8" x14ac:dyDescent="0.2">
      <c r="A49" s="1" t="s">
        <v>87</v>
      </c>
      <c r="B49" s="52"/>
      <c r="C49" s="52" t="str">
        <f t="shared" si="0"/>
        <v/>
      </c>
      <c r="D49" s="52" t="str">
        <f t="shared" ref="D49" si="9">IF(D28="","",DATE(YEAR(D28)+18,MONTH(D28)-IF(DAY(D28)=1,1,0),1))</f>
        <v/>
      </c>
      <c r="E49" s="52" t="str">
        <f t="shared" ref="E49:F49" si="10">IF(E28="","","N/A")</f>
        <v/>
      </c>
      <c r="F49" s="52" t="str">
        <f t="shared" si="10"/>
        <v/>
      </c>
      <c r="G49" s="37"/>
      <c r="H49" s="11"/>
    </row>
    <row r="51" spans="1:8" ht="41.25" customHeight="1" x14ac:dyDescent="0.2">
      <c r="A51" s="89" t="s">
        <v>79</v>
      </c>
      <c r="B51" s="89"/>
      <c r="C51" s="89"/>
      <c r="D51" s="89"/>
      <c r="E51" s="89"/>
      <c r="F51" s="89"/>
      <c r="G51" s="89"/>
    </row>
    <row r="52" spans="1:8" x14ac:dyDescent="0.2">
      <c r="A52" s="32"/>
      <c r="B52" s="32"/>
      <c r="C52" s="32"/>
      <c r="D52" s="32"/>
      <c r="E52" s="32"/>
      <c r="F52" s="32"/>
      <c r="G52" s="32"/>
    </row>
    <row r="53" spans="1:8" ht="27" customHeight="1" x14ac:dyDescent="0.2">
      <c r="A53" s="89" t="s">
        <v>80</v>
      </c>
      <c r="B53" s="89"/>
      <c r="C53" s="89"/>
      <c r="D53" s="89"/>
      <c r="E53" s="89"/>
      <c r="F53" s="89"/>
      <c r="G53" s="89"/>
    </row>
    <row r="54" spans="1:8" x14ac:dyDescent="0.2">
      <c r="A54" s="33"/>
      <c r="B54" s="32"/>
      <c r="C54" s="32"/>
      <c r="D54" s="32"/>
      <c r="E54" s="32"/>
      <c r="F54" s="32"/>
      <c r="G54" s="32"/>
    </row>
    <row r="55" spans="1:8" ht="41.25" customHeight="1" x14ac:dyDescent="0.2">
      <c r="A55" s="89" t="str">
        <f>IF(G32&gt;1,CONCATENATE("When a non-disabled dependent (excluding parents) attains age 18 or marries (if earlier), benefits to that dependent will cease and the benefit amounts payable to the remaining dependents will increase. ","Please contact the West Virginia Municipal Pensions Oversight Board when a dependent reaches age 18 or marries (if earlier) for a recomputation of benefit amounts to the remaining dependents."),"")</f>
        <v/>
      </c>
      <c r="B55" s="89"/>
      <c r="C55" s="89"/>
      <c r="D55" s="89"/>
      <c r="E55" s="89"/>
      <c r="F55" s="89"/>
      <c r="G55" s="89"/>
    </row>
    <row r="56" spans="1:8" x14ac:dyDescent="0.2">
      <c r="A56" s="31"/>
      <c r="B56" s="31"/>
      <c r="C56" s="31"/>
      <c r="D56" s="31"/>
      <c r="E56" s="31"/>
      <c r="F56" s="31"/>
      <c r="G56" s="31"/>
    </row>
  </sheetData>
  <sheetProtection algorithmName="SHA-512" hashValue="dt8hllsDt5BxCSqHHC4sfoCbzxf9nM5oNR5s2zZhSWOBRX/JvdTbXy8PHtEgr4TwphS5aqZ11MmGm3aTnTWm/Q==" saltValue="xCTzyzq/UmWLtxzCXeYc4w==" spinCount="100000" sheet="1" objects="1" scenarios="1"/>
  <mergeCells count="10">
    <mergeCell ref="I20:S21"/>
    <mergeCell ref="I28:S30"/>
    <mergeCell ref="A55:G55"/>
    <mergeCell ref="C15:F15"/>
    <mergeCell ref="C16:D16"/>
    <mergeCell ref="B14:F14"/>
    <mergeCell ref="B13:F13"/>
    <mergeCell ref="E16:F16"/>
    <mergeCell ref="A51:G51"/>
    <mergeCell ref="A53:G53"/>
  </mergeCells>
  <phoneticPr fontId="17" type="noConversion"/>
  <dataValidations count="3">
    <dataValidation type="list" allowBlank="1" showInputMessage="1" showErrorMessage="1" sqref="B21" xr:uid="{00000000-0002-0000-0100-000000000000}">
      <formula1>List_01</formula1>
    </dataValidation>
    <dataValidation type="date" operator="greaterThan" allowBlank="1" showInputMessage="1" showErrorMessage="1" errorTitle="Over 18 at Death - Not Eligible" error="Surviving children who are not disabled, surviving orphaned children who are not disabled, and surviving siblings must be unmarried and under age 18 at the participant's date of death to be eligible for survivor benefits." sqref="C23:D28" xr:uid="{1A9B2B76-2818-4E32-929D-E48092559915}">
      <formula1>DATE(YEAR($B$9)-18,MONTH($B$9)+IF(DAY($B$9)=1,0,1),1)</formula1>
    </dataValidation>
    <dataValidation type="list" allowBlank="1" showInputMessage="1" showErrorMessage="1" sqref="C21:F21" xr:uid="{00000000-0002-0000-0100-000002000000}">
      <formula1>List_0123456</formula1>
    </dataValidation>
  </dataValidations>
  <pageMargins left="0.7" right="0.7" top="0.5" bottom="0.5" header="0.3" footer="0.3"/>
  <pageSetup scale="55"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6"/>
  <sheetViews>
    <sheetView zoomScaleNormal="100" workbookViewId="0"/>
  </sheetViews>
  <sheetFormatPr defaultRowHeight="15" x14ac:dyDescent="0.25"/>
  <cols>
    <col min="1" max="1" width="3.85546875" customWidth="1"/>
    <col min="2" max="2" width="76.42578125" customWidth="1"/>
    <col min="3" max="8" width="15.28515625" customWidth="1"/>
    <col min="9" max="9" width="1" customWidth="1"/>
  </cols>
  <sheetData>
    <row r="1" spans="1:8" ht="23.25" x14ac:dyDescent="0.35">
      <c r="A1" s="7" t="str">
        <f>'Inputs &amp; Summary'!A1</f>
        <v>West Virginia Municipal Pensions Oversight Board</v>
      </c>
      <c r="B1" s="1"/>
      <c r="C1" s="1"/>
      <c r="D1" s="1"/>
      <c r="E1" s="1"/>
      <c r="F1" s="1"/>
      <c r="G1" s="1"/>
    </row>
    <row r="2" spans="1:8" ht="21" customHeight="1" x14ac:dyDescent="0.3">
      <c r="A2" s="2" t="str">
        <f>'Inputs &amp; Summary'!A2</f>
        <v>Survivor Benefit Calculator</v>
      </c>
      <c r="B2" s="1"/>
      <c r="C2" s="1"/>
      <c r="D2" s="1"/>
      <c r="E2" s="1"/>
      <c r="F2" s="1"/>
      <c r="G2" s="1"/>
    </row>
    <row r="3" spans="1:8" ht="21" customHeight="1" x14ac:dyDescent="0.25">
      <c r="A3" s="51" t="s">
        <v>54</v>
      </c>
      <c r="B3" s="1"/>
      <c r="C3" s="1"/>
      <c r="D3" s="1"/>
      <c r="E3" s="1"/>
      <c r="F3" s="1"/>
      <c r="G3" s="1"/>
    </row>
    <row r="4" spans="1:8" ht="15.75" thickBot="1" x14ac:dyDescent="0.3">
      <c r="A4" s="1"/>
      <c r="B4" s="1"/>
      <c r="C4" s="1"/>
      <c r="D4" s="1"/>
      <c r="E4" s="1"/>
      <c r="F4" s="1"/>
      <c r="G4" s="1"/>
    </row>
    <row r="5" spans="1:8" ht="16.5" thickTop="1" thickBot="1" x14ac:dyDescent="0.3">
      <c r="A5" s="79"/>
      <c r="B5" s="80" t="s">
        <v>94</v>
      </c>
      <c r="C5" s="81"/>
      <c r="D5" s="1"/>
      <c r="E5" s="1"/>
      <c r="F5" s="1"/>
      <c r="G5" s="1"/>
    </row>
    <row r="6" spans="1:8" ht="15" customHeight="1" thickTop="1" x14ac:dyDescent="0.25">
      <c r="A6" s="56" t="s">
        <v>60</v>
      </c>
      <c r="B6" s="42" t="s">
        <v>36</v>
      </c>
      <c r="C6" s="43">
        <f>'Inputs &amp; Summary'!B10</f>
        <v>40000</v>
      </c>
      <c r="D6" s="44"/>
      <c r="E6" s="44"/>
      <c r="F6" s="44"/>
      <c r="G6" s="44"/>
      <c r="H6" s="44"/>
    </row>
    <row r="7" spans="1:8" ht="15" customHeight="1" x14ac:dyDescent="0.25">
      <c r="A7" s="56" t="s">
        <v>61</v>
      </c>
      <c r="B7" s="42" t="s">
        <v>39</v>
      </c>
      <c r="C7" s="43">
        <f>MIN(C6,15000)</f>
        <v>15000</v>
      </c>
      <c r="D7" s="44"/>
      <c r="E7" s="44"/>
      <c r="F7" s="44"/>
      <c r="G7" s="44"/>
      <c r="H7" s="44"/>
    </row>
    <row r="8" spans="1:8" ht="15" customHeight="1" x14ac:dyDescent="0.25">
      <c r="A8" s="57"/>
      <c r="B8" s="42" t="s">
        <v>0</v>
      </c>
      <c r="C8" s="43"/>
      <c r="D8" s="44"/>
      <c r="E8" s="44"/>
      <c r="F8" s="44"/>
      <c r="G8" s="44"/>
      <c r="H8" s="44"/>
    </row>
    <row r="9" spans="1:8" ht="15" customHeight="1" x14ac:dyDescent="0.25">
      <c r="A9" s="56" t="s">
        <v>62</v>
      </c>
      <c r="B9" s="42" t="s">
        <v>40</v>
      </c>
      <c r="C9" s="43">
        <f>MAX(0,C6-C7)</f>
        <v>25000</v>
      </c>
      <c r="D9" s="44"/>
      <c r="E9" s="44"/>
      <c r="F9" s="44"/>
      <c r="G9" s="44"/>
      <c r="H9" s="44"/>
    </row>
    <row r="10" spans="1:8" ht="15" customHeight="1" x14ac:dyDescent="0.25">
      <c r="A10" s="57"/>
      <c r="B10" s="42" t="s">
        <v>41</v>
      </c>
      <c r="C10" s="43"/>
      <c r="D10" s="44"/>
      <c r="E10" s="44"/>
      <c r="F10" s="44"/>
      <c r="G10" s="44"/>
      <c r="H10" s="44"/>
    </row>
    <row r="11" spans="1:8" ht="15" customHeight="1" x14ac:dyDescent="0.25">
      <c r="A11" s="56" t="s">
        <v>63</v>
      </c>
      <c r="B11" s="42" t="s">
        <v>37</v>
      </c>
      <c r="C11" s="43">
        <f>'Inputs &amp; Summary'!B11</f>
        <v>45000</v>
      </c>
      <c r="D11" s="44"/>
      <c r="E11" s="44"/>
      <c r="F11" s="44"/>
      <c r="G11" s="44"/>
      <c r="H11" s="44"/>
    </row>
    <row r="12" spans="1:8" ht="15" customHeight="1" x14ac:dyDescent="0.25">
      <c r="A12" s="56" t="s">
        <v>64</v>
      </c>
      <c r="B12" s="42" t="s">
        <v>42</v>
      </c>
      <c r="C12" s="43">
        <f>C11-C9</f>
        <v>20000</v>
      </c>
      <c r="D12" s="41"/>
      <c r="E12" s="41"/>
      <c r="F12" s="41"/>
      <c r="G12" s="41"/>
      <c r="H12" s="41"/>
    </row>
    <row r="13" spans="1:8" ht="15" customHeight="1" x14ac:dyDescent="0.25">
      <c r="A13" s="57"/>
      <c r="B13" s="42" t="s">
        <v>1</v>
      </c>
      <c r="C13" s="43"/>
      <c r="D13" s="41"/>
      <c r="E13" s="41"/>
      <c r="F13" s="41"/>
      <c r="G13" s="41"/>
      <c r="H13" s="41"/>
    </row>
    <row r="14" spans="1:8" x14ac:dyDescent="0.25">
      <c r="A14" s="56" t="s">
        <v>65</v>
      </c>
      <c r="B14" s="42" t="s">
        <v>43</v>
      </c>
      <c r="C14" s="43">
        <f>C12-C7</f>
        <v>5000</v>
      </c>
      <c r="D14" s="44"/>
      <c r="E14" s="44"/>
      <c r="F14" s="44"/>
      <c r="G14" s="44"/>
      <c r="H14" s="44"/>
    </row>
    <row r="15" spans="1:8" ht="15" customHeight="1" x14ac:dyDescent="0.25">
      <c r="A15" s="57"/>
      <c r="B15" s="42" t="s">
        <v>2</v>
      </c>
      <c r="C15" s="43"/>
      <c r="D15" s="44"/>
      <c r="E15" s="44"/>
      <c r="F15" s="44"/>
      <c r="G15" s="44"/>
      <c r="H15" s="44"/>
    </row>
    <row r="16" spans="1:8" x14ac:dyDescent="0.25">
      <c r="A16" s="56" t="s">
        <v>66</v>
      </c>
      <c r="B16" s="42" t="s">
        <v>44</v>
      </c>
      <c r="C16" s="45">
        <f>C14/C7</f>
        <v>0.33333333333333331</v>
      </c>
      <c r="D16" s="45"/>
      <c r="E16" s="45"/>
      <c r="F16" s="45"/>
      <c r="G16" s="45"/>
      <c r="H16" s="45"/>
    </row>
    <row r="17" spans="1:9" ht="15" customHeight="1" x14ac:dyDescent="0.25">
      <c r="A17" s="57"/>
      <c r="B17" s="42" t="s">
        <v>3</v>
      </c>
      <c r="C17" s="45"/>
      <c r="D17" s="46"/>
      <c r="E17" s="46"/>
      <c r="F17" s="46"/>
      <c r="G17" s="46"/>
      <c r="H17" s="46"/>
    </row>
    <row r="18" spans="1:9" ht="15.75" thickBot="1" x14ac:dyDescent="0.3">
      <c r="A18" s="1"/>
      <c r="B18" s="1"/>
      <c r="C18" s="1"/>
      <c r="D18" s="1"/>
      <c r="E18" s="1"/>
      <c r="F18" s="1"/>
      <c r="G18" s="1"/>
    </row>
    <row r="19" spans="1:9" ht="6" customHeight="1" thickTop="1" thickBot="1" x14ac:dyDescent="0.3">
      <c r="A19" s="74"/>
      <c r="B19" s="73"/>
      <c r="C19" s="88"/>
      <c r="D19" s="88"/>
      <c r="E19" s="88"/>
      <c r="F19" s="88"/>
      <c r="G19" s="88"/>
      <c r="H19" s="35"/>
      <c r="I19" s="26"/>
    </row>
    <row r="20" spans="1:9" ht="15.75" thickBot="1" x14ac:dyDescent="0.3">
      <c r="A20" s="62"/>
      <c r="B20" s="55"/>
      <c r="C20" s="85" t="s">
        <v>11</v>
      </c>
      <c r="D20" s="86"/>
      <c r="E20" s="86"/>
      <c r="F20" s="86"/>
      <c r="G20" s="87"/>
      <c r="H20" s="18"/>
      <c r="I20" s="21"/>
    </row>
    <row r="21" spans="1:9" ht="15.75" thickBot="1" x14ac:dyDescent="0.3">
      <c r="A21" s="62"/>
      <c r="B21" s="55"/>
      <c r="C21" s="60"/>
      <c r="D21" s="85" t="s">
        <v>9</v>
      </c>
      <c r="E21" s="86"/>
      <c r="F21" s="86"/>
      <c r="G21" s="87"/>
      <c r="H21" s="18"/>
      <c r="I21" s="21"/>
    </row>
    <row r="22" spans="1:9" ht="15.75" thickBot="1" x14ac:dyDescent="0.3">
      <c r="A22" s="62"/>
      <c r="B22" s="55"/>
      <c r="C22" s="60"/>
      <c r="D22" s="85" t="s">
        <v>10</v>
      </c>
      <c r="E22" s="86"/>
      <c r="F22" s="85" t="s">
        <v>56</v>
      </c>
      <c r="G22" s="87"/>
      <c r="H22" s="18"/>
      <c r="I22" s="21"/>
    </row>
    <row r="23" spans="1:9" ht="5.25" customHeight="1" x14ac:dyDescent="0.25">
      <c r="A23" s="62"/>
      <c r="B23" s="55"/>
      <c r="C23" s="60"/>
      <c r="D23" s="59"/>
      <c r="E23" s="18"/>
      <c r="F23" s="59"/>
      <c r="G23" s="58"/>
      <c r="H23" s="18"/>
      <c r="I23" s="21"/>
    </row>
    <row r="24" spans="1:9" ht="30.75" customHeight="1" thickBot="1" x14ac:dyDescent="0.3">
      <c r="A24" s="62"/>
      <c r="B24" s="27" t="s">
        <v>95</v>
      </c>
      <c r="C24" s="64" t="s">
        <v>6</v>
      </c>
      <c r="D24" s="64" t="s">
        <v>8</v>
      </c>
      <c r="E24" s="65" t="s">
        <v>7</v>
      </c>
      <c r="F24" s="64" t="s">
        <v>8</v>
      </c>
      <c r="G24" s="66" t="s">
        <v>7</v>
      </c>
      <c r="H24" s="24" t="s">
        <v>25</v>
      </c>
      <c r="I24" s="63"/>
    </row>
    <row r="25" spans="1:9" ht="6" customHeight="1" thickBot="1" x14ac:dyDescent="0.3">
      <c r="A25" s="22"/>
      <c r="B25" s="8"/>
      <c r="C25" s="61"/>
      <c r="D25" s="61"/>
      <c r="E25" s="61"/>
      <c r="F25" s="61"/>
      <c r="G25" s="61"/>
      <c r="H25" s="61"/>
      <c r="I25" s="23"/>
    </row>
    <row r="26" spans="1:9" ht="15" customHeight="1" thickTop="1" x14ac:dyDescent="0.25">
      <c r="A26" s="56" t="s">
        <v>67</v>
      </c>
      <c r="B26" s="42" t="s">
        <v>29</v>
      </c>
      <c r="C26" s="69">
        <v>0.6</v>
      </c>
      <c r="D26" s="69">
        <v>0.2</v>
      </c>
      <c r="E26" s="69">
        <v>0.25</v>
      </c>
      <c r="F26" s="69">
        <v>0.2</v>
      </c>
      <c r="G26" s="69">
        <v>0.25</v>
      </c>
      <c r="H26" s="69"/>
    </row>
    <row r="27" spans="1:9" ht="15" customHeight="1" x14ac:dyDescent="0.25">
      <c r="A27" s="56" t="s">
        <v>68</v>
      </c>
      <c r="B27" s="42" t="s">
        <v>31</v>
      </c>
      <c r="C27" s="47">
        <f>'Inputs &amp; Summary'!B21</f>
        <v>1</v>
      </c>
      <c r="D27" s="47">
        <f>'Inputs &amp; Summary'!C21</f>
        <v>0</v>
      </c>
      <c r="E27" s="47">
        <f>'Inputs &amp; Summary'!D21</f>
        <v>0</v>
      </c>
      <c r="F27" s="47">
        <f>'Inputs &amp; Summary'!E21</f>
        <v>0</v>
      </c>
      <c r="G27" s="47">
        <f>'Inputs &amp; Summary'!F21</f>
        <v>0</v>
      </c>
      <c r="H27" s="47">
        <f>SUM(C27:G27)</f>
        <v>1</v>
      </c>
    </row>
    <row r="28" spans="1:9" ht="15" customHeight="1" x14ac:dyDescent="0.25">
      <c r="A28" s="56" t="s">
        <v>69</v>
      </c>
      <c r="B28" s="42" t="s">
        <v>30</v>
      </c>
      <c r="C28" s="68">
        <f>C26*C27</f>
        <v>0.6</v>
      </c>
      <c r="D28" s="68">
        <f t="shared" ref="D28:E28" si="0">D26*D27</f>
        <v>0</v>
      </c>
      <c r="E28" s="68">
        <f t="shared" si="0"/>
        <v>0</v>
      </c>
      <c r="F28" s="68">
        <f t="shared" ref="F28" si="1">F26*F27</f>
        <v>0</v>
      </c>
      <c r="G28" s="68">
        <f t="shared" ref="G28" si="2">G26*G27</f>
        <v>0</v>
      </c>
      <c r="H28" s="68">
        <f>SUM(C28:G28)</f>
        <v>0.6</v>
      </c>
    </row>
    <row r="29" spans="1:9" ht="15" customHeight="1" x14ac:dyDescent="0.25">
      <c r="A29" s="57"/>
      <c r="B29" s="42" t="s">
        <v>33</v>
      </c>
      <c r="C29" s="45"/>
      <c r="D29" s="45"/>
      <c r="E29" s="45"/>
      <c r="F29" s="45"/>
      <c r="G29" s="45"/>
      <c r="H29" s="45"/>
    </row>
    <row r="30" spans="1:9" ht="15" customHeight="1" x14ac:dyDescent="0.25">
      <c r="A30" s="56" t="s">
        <v>70</v>
      </c>
      <c r="B30" s="42" t="s">
        <v>32</v>
      </c>
      <c r="C30" s="67">
        <f>C28</f>
        <v>0.6</v>
      </c>
      <c r="D30" s="68">
        <f>IF(SUM($D$27:$G$27)=0,0,IF(SUM($C$28:$G$28)&lt;=1,D28,D28/SUM($D$28:$G$28)*(1-$C$28)))</f>
        <v>0</v>
      </c>
      <c r="E30" s="68">
        <f>IF(SUM($D$27:$G$27)=0,0,IF(SUM($C$28:$G$28)&lt;=1,E28,E28/SUM($D$28:$G$28)*(1-$C$28)))</f>
        <v>0</v>
      </c>
      <c r="F30" s="68">
        <f>IF(SUM($D$27:$G$27)=0,0,IF(SUM($C$28:$G$28)&lt;=1,F28,F28/SUM($D$28:$G$28)*(1-$C$28)))</f>
        <v>0</v>
      </c>
      <c r="G30" s="68">
        <f>IF(SUM($D$27:$G$27)=0,0,IF(SUM($C$28:$G$28)&lt;=1,G28,G28/SUM($D$28:$G$28)*(1-$C$28)))</f>
        <v>0</v>
      </c>
      <c r="H30" s="68">
        <f>SUM(C30:G30)</f>
        <v>0.6</v>
      </c>
    </row>
    <row r="31" spans="1:9" ht="15" customHeight="1" x14ac:dyDescent="0.25">
      <c r="A31" s="56" t="s">
        <v>71</v>
      </c>
      <c r="B31" s="48" t="s">
        <v>45</v>
      </c>
      <c r="C31" s="43">
        <f t="shared" ref="C31:G31" si="3">ROUND($C$6*C30,2)</f>
        <v>24000</v>
      </c>
      <c r="D31" s="43">
        <f t="shared" si="3"/>
        <v>0</v>
      </c>
      <c r="E31" s="43">
        <f t="shared" si="3"/>
        <v>0</v>
      </c>
      <c r="F31" s="43">
        <f t="shared" si="3"/>
        <v>0</v>
      </c>
      <c r="G31" s="43">
        <f t="shared" si="3"/>
        <v>0</v>
      </c>
      <c r="H31" s="43">
        <f>SUM(C31:G31)</f>
        <v>24000</v>
      </c>
    </row>
    <row r="32" spans="1:9" ht="15" customHeight="1" x14ac:dyDescent="0.25">
      <c r="A32" s="57"/>
      <c r="B32" s="48" t="s">
        <v>46</v>
      </c>
      <c r="C32" s="6"/>
      <c r="D32" s="45"/>
      <c r="E32" s="45"/>
      <c r="F32" s="45"/>
      <c r="G32" s="45"/>
      <c r="H32" s="45"/>
    </row>
    <row r="33" spans="1:8" ht="15" customHeight="1" x14ac:dyDescent="0.25">
      <c r="A33" s="56" t="s">
        <v>72</v>
      </c>
      <c r="B33" s="42" t="s">
        <v>34</v>
      </c>
      <c r="C33" s="67">
        <f t="shared" ref="C33:G33" si="4">IF(C27=0,0,C30/C27)</f>
        <v>0.6</v>
      </c>
      <c r="D33" s="67">
        <f t="shared" si="4"/>
        <v>0</v>
      </c>
      <c r="E33" s="67">
        <f t="shared" si="4"/>
        <v>0</v>
      </c>
      <c r="F33" s="67">
        <f t="shared" si="4"/>
        <v>0</v>
      </c>
      <c r="G33" s="67">
        <f t="shared" si="4"/>
        <v>0</v>
      </c>
      <c r="H33" s="6"/>
    </row>
    <row r="34" spans="1:8" ht="15" customHeight="1" x14ac:dyDescent="0.25">
      <c r="A34" s="57"/>
      <c r="B34" s="42" t="s">
        <v>35</v>
      </c>
      <c r="C34" s="6"/>
      <c r="D34" s="45"/>
      <c r="E34" s="45"/>
      <c r="F34" s="45"/>
      <c r="G34" s="45"/>
      <c r="H34" s="45"/>
    </row>
    <row r="35" spans="1:8" ht="15" customHeight="1" x14ac:dyDescent="0.25">
      <c r="A35" s="56" t="s">
        <v>73</v>
      </c>
      <c r="B35" s="48" t="s">
        <v>38</v>
      </c>
      <c r="C35" s="43">
        <f t="shared" ref="C35:G35" si="5">ROUND($C$6*C33,2)</f>
        <v>24000</v>
      </c>
      <c r="D35" s="43">
        <f t="shared" si="5"/>
        <v>0</v>
      </c>
      <c r="E35" s="43">
        <f t="shared" si="5"/>
        <v>0</v>
      </c>
      <c r="F35" s="43">
        <f t="shared" si="5"/>
        <v>0</v>
      </c>
      <c r="G35" s="43">
        <f t="shared" si="5"/>
        <v>0</v>
      </c>
      <c r="H35" s="43"/>
    </row>
    <row r="36" spans="1:8" ht="15" customHeight="1" x14ac:dyDescent="0.25">
      <c r="A36" s="57"/>
      <c r="B36" s="48" t="s">
        <v>47</v>
      </c>
      <c r="C36" s="43"/>
      <c r="D36" s="43"/>
      <c r="E36" s="43"/>
      <c r="F36" s="43"/>
      <c r="G36" s="43"/>
      <c r="H36" s="43"/>
    </row>
    <row r="37" spans="1:8" ht="15" customHeight="1" x14ac:dyDescent="0.25">
      <c r="A37" s="56" t="s">
        <v>74</v>
      </c>
      <c r="B37" s="48" t="s">
        <v>102</v>
      </c>
      <c r="C37" s="49">
        <f>MIN(C35,15000)</f>
        <v>15000</v>
      </c>
      <c r="D37" s="49">
        <f>MIN(D35,15000)</f>
        <v>0</v>
      </c>
      <c r="E37" s="49">
        <f t="shared" ref="E37" si="6">MIN(E35,15000)</f>
        <v>0</v>
      </c>
      <c r="F37" s="49">
        <f>MIN(F35,15000)</f>
        <v>0</v>
      </c>
      <c r="G37" s="49">
        <f t="shared" ref="G37" si="7">MIN(G35,15000)</f>
        <v>0</v>
      </c>
      <c r="H37" s="49"/>
    </row>
    <row r="38" spans="1:8" ht="15" customHeight="1" x14ac:dyDescent="0.25">
      <c r="A38" s="57"/>
      <c r="B38" s="48" t="s">
        <v>48</v>
      </c>
      <c r="C38" s="49"/>
      <c r="D38" s="49"/>
      <c r="E38" s="49"/>
      <c r="F38" s="49"/>
      <c r="G38" s="49"/>
      <c r="H38" s="49"/>
    </row>
    <row r="39" spans="1:8" ht="15" customHeight="1" x14ac:dyDescent="0.25">
      <c r="A39" s="56" t="s">
        <v>75</v>
      </c>
      <c r="B39" s="48" t="s">
        <v>103</v>
      </c>
      <c r="C39" s="49">
        <f>C35-C37</f>
        <v>9000</v>
      </c>
      <c r="D39" s="49">
        <f t="shared" ref="D39:E39" si="8">D35-D37</f>
        <v>0</v>
      </c>
      <c r="E39" s="49">
        <f t="shared" si="8"/>
        <v>0</v>
      </c>
      <c r="F39" s="49">
        <f t="shared" ref="F39:G39" si="9">F35-F37</f>
        <v>0</v>
      </c>
      <c r="G39" s="49">
        <f t="shared" si="9"/>
        <v>0</v>
      </c>
      <c r="H39" s="49"/>
    </row>
    <row r="40" spans="1:8" ht="15" customHeight="1" x14ac:dyDescent="0.25">
      <c r="A40" s="57"/>
      <c r="B40" s="48" t="s">
        <v>81</v>
      </c>
      <c r="C40" s="49"/>
      <c r="D40" s="49"/>
      <c r="E40" s="49"/>
      <c r="F40" s="49"/>
      <c r="G40" s="49"/>
      <c r="H40" s="49"/>
    </row>
    <row r="41" spans="1:8" ht="16.5" x14ac:dyDescent="0.35">
      <c r="A41" s="56" t="s">
        <v>76</v>
      </c>
      <c r="B41" s="48" t="s">
        <v>104</v>
      </c>
      <c r="C41" s="50">
        <f t="shared" ref="C41:G41" si="10">ROUND(C37*(1+$C$16),2)</f>
        <v>20000</v>
      </c>
      <c r="D41" s="50">
        <f t="shared" si="10"/>
        <v>0</v>
      </c>
      <c r="E41" s="50">
        <f t="shared" si="10"/>
        <v>0</v>
      </c>
      <c r="F41" s="50">
        <f t="shared" si="10"/>
        <v>0</v>
      </c>
      <c r="G41" s="50">
        <f t="shared" si="10"/>
        <v>0</v>
      </c>
      <c r="H41" s="50"/>
    </row>
    <row r="42" spans="1:8" ht="15" customHeight="1" x14ac:dyDescent="0.25">
      <c r="A42" s="57"/>
      <c r="B42" s="48" t="s">
        <v>55</v>
      </c>
      <c r="C42" s="43"/>
      <c r="D42" s="43"/>
      <c r="E42" s="43"/>
      <c r="F42" s="43"/>
      <c r="G42" s="43"/>
      <c r="H42" s="43"/>
    </row>
    <row r="43" spans="1:8" ht="15" customHeight="1" x14ac:dyDescent="0.25">
      <c r="A43" s="56" t="s">
        <v>77</v>
      </c>
      <c r="B43" s="48" t="s">
        <v>99</v>
      </c>
      <c r="C43" s="83">
        <f>C39+C41</f>
        <v>29000</v>
      </c>
      <c r="D43" s="83">
        <f t="shared" ref="D43:E43" si="11">D39+D41</f>
        <v>0</v>
      </c>
      <c r="E43" s="83">
        <f t="shared" si="11"/>
        <v>0</v>
      </c>
      <c r="F43" s="83">
        <f t="shared" ref="F43:G43" si="12">F39+F41</f>
        <v>0</v>
      </c>
      <c r="G43" s="83">
        <f t="shared" si="12"/>
        <v>0</v>
      </c>
      <c r="H43" s="53"/>
    </row>
    <row r="44" spans="1:8" ht="15" customHeight="1" x14ac:dyDescent="0.25">
      <c r="A44" s="32"/>
      <c r="B44" s="48" t="s">
        <v>49</v>
      </c>
      <c r="C44" s="49"/>
      <c r="D44" s="49"/>
      <c r="E44" s="49"/>
      <c r="F44" s="49"/>
      <c r="G44" s="49"/>
    </row>
    <row r="45" spans="1:8" x14ac:dyDescent="0.25">
      <c r="A45" s="56" t="s">
        <v>97</v>
      </c>
      <c r="B45" s="48" t="s">
        <v>100</v>
      </c>
      <c r="C45" s="53">
        <f>ROUND(C43/12,2)</f>
        <v>2416.67</v>
      </c>
      <c r="D45" s="53">
        <f t="shared" ref="D45:G45" si="13">ROUND(D43/12,2)</f>
        <v>0</v>
      </c>
      <c r="E45" s="53">
        <f t="shared" si="13"/>
        <v>0</v>
      </c>
      <c r="F45" s="53">
        <f t="shared" si="13"/>
        <v>0</v>
      </c>
      <c r="G45" s="53">
        <f t="shared" si="13"/>
        <v>0</v>
      </c>
    </row>
    <row r="46" spans="1:8" x14ac:dyDescent="0.25">
      <c r="B46" s="48" t="s">
        <v>105</v>
      </c>
    </row>
  </sheetData>
  <sheetProtection algorithmName="SHA-512" hashValue="otvs8n/YSP4fHhKy/2EhKogUdcMJUz4jEpGD6JUm/rnrV3m0GWt/oWNzy/HBjEY4xxDJH3w2NBvV1MLZEX9lWQ==" saltValue="+ZI0n93d832s8eIQOcJ83A==" spinCount="100000" sheet="1" objects="1" scenarios="1"/>
  <mergeCells count="5">
    <mergeCell ref="C19:G19"/>
    <mergeCell ref="C20:G20"/>
    <mergeCell ref="D21:G21"/>
    <mergeCell ref="D22:E22"/>
    <mergeCell ref="F22:G22"/>
  </mergeCells>
  <pageMargins left="0.7" right="0.7" top="0.5" bottom="0.5" header="0.3" footer="0.3"/>
  <pageSetup scale="7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
  <sheetViews>
    <sheetView workbookViewId="0">
      <selection activeCell="A11" sqref="A11"/>
    </sheetView>
  </sheetViews>
  <sheetFormatPr defaultRowHeight="15" x14ac:dyDescent="0.25"/>
  <cols>
    <col min="4" max="4" width="10" bestFit="1" customWidth="1"/>
  </cols>
  <sheetData>
    <row r="1" spans="1:5" x14ac:dyDescent="0.25">
      <c r="A1" s="34" t="s">
        <v>21</v>
      </c>
      <c r="B1" s="34" t="s">
        <v>23</v>
      </c>
      <c r="C1" s="34" t="s">
        <v>22</v>
      </c>
      <c r="D1" s="34" t="s">
        <v>83</v>
      </c>
      <c r="E1" s="34" t="s">
        <v>90</v>
      </c>
    </row>
    <row r="2" spans="1:5" x14ac:dyDescent="0.25">
      <c r="A2">
        <v>0</v>
      </c>
      <c r="B2">
        <v>0</v>
      </c>
      <c r="C2">
        <v>0</v>
      </c>
      <c r="D2">
        <v>0</v>
      </c>
      <c r="E2">
        <v>0</v>
      </c>
    </row>
    <row r="3" spans="1:5" x14ac:dyDescent="0.25">
      <c r="A3">
        <v>1</v>
      </c>
      <c r="B3">
        <v>1</v>
      </c>
      <c r="C3">
        <v>1</v>
      </c>
      <c r="D3">
        <v>1</v>
      </c>
      <c r="E3">
        <v>1</v>
      </c>
    </row>
    <row r="4" spans="1:5" x14ac:dyDescent="0.25">
      <c r="B4">
        <v>2</v>
      </c>
      <c r="C4">
        <v>2</v>
      </c>
      <c r="D4">
        <v>2</v>
      </c>
      <c r="E4">
        <v>2</v>
      </c>
    </row>
    <row r="5" spans="1:5" x14ac:dyDescent="0.25">
      <c r="C5">
        <v>3</v>
      </c>
      <c r="D5">
        <v>3</v>
      </c>
      <c r="E5">
        <v>3</v>
      </c>
    </row>
    <row r="6" spans="1:5" x14ac:dyDescent="0.25">
      <c r="D6">
        <v>4</v>
      </c>
      <c r="E6">
        <v>4</v>
      </c>
    </row>
    <row r="7" spans="1:5" x14ac:dyDescent="0.25">
      <c r="E7">
        <v>5</v>
      </c>
    </row>
    <row r="8" spans="1:5" x14ac:dyDescent="0.25">
      <c r="E8">
        <v>6</v>
      </c>
    </row>
  </sheetData>
  <phoneticPr fontId="1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EDDF780E4D8845B1E83E4498FF3CFF" ma:contentTypeVersion="10" ma:contentTypeDescription="Create a new document." ma:contentTypeScope="" ma:versionID="3516334e7a2edb1e2c63390b91081204">
  <xsd:schema xmlns:xsd="http://www.w3.org/2001/XMLSchema" xmlns:xs="http://www.w3.org/2001/XMLSchema" xmlns:p="http://schemas.microsoft.com/office/2006/metadata/properties" xmlns:ns2="fc0da530-5ed1-40c7-b4cc-508ec232d79c" targetNamespace="http://schemas.microsoft.com/office/2006/metadata/properties" ma:root="true" ma:fieldsID="262b93b981b8013a42966f52cd0bcbc6" ns2:_="">
    <xsd:import namespace="fc0da530-5ed1-40c7-b4cc-508ec232d79c"/>
    <xsd:element name="properties">
      <xsd:complexType>
        <xsd:sequence>
          <xsd:element name="documentManagement">
            <xsd:complexType>
              <xsd:all>
                <xsd:element ref="ns2:Municipality" minOccurs="0"/>
                <xsd:element ref="ns2:MunicipalityCategory" minOccurs="0"/>
                <xsd:element ref="ns2:DocumentCategory" minOccurs="0"/>
                <xsd:element ref="ns2:Document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0da530-5ed1-40c7-b4cc-508ec232d79c" elementFormDefault="qualified">
    <xsd:import namespace="http://schemas.microsoft.com/office/2006/documentManagement/types"/>
    <xsd:import namespace="http://schemas.microsoft.com/office/infopath/2007/PartnerControls"/>
    <xsd:element name="Municipality" ma:index="2" nillable="true" ma:displayName="Municipality" ma:default="Select Municipality" ma:format="Dropdown" ma:internalName="Municipality" ma:readOnly="false">
      <xsd:simpleType>
        <xsd:restriction base="dms:Choice">
          <xsd:enumeration value="Select Municipality"/>
          <xsd:enumeration value="Beckley"/>
          <xsd:enumeration value="Belle"/>
          <xsd:enumeration value="Bluefield"/>
          <xsd:enumeration value="Charleston"/>
          <xsd:enumeration value="Charles Town"/>
          <xsd:enumeration value="Chester"/>
          <xsd:enumeration value="Clarksburg"/>
          <xsd:enumeration value="Dunbar"/>
          <xsd:enumeration value="Elkins"/>
          <xsd:enumeration value="Fairmont"/>
          <xsd:enumeration value="Grafton"/>
          <xsd:enumeration value="Huntington"/>
          <xsd:enumeration value="Logan"/>
          <xsd:enumeration value="Martinsburg"/>
          <xsd:enumeration value="Morgantown"/>
          <xsd:enumeration value="Moundsville"/>
          <xsd:enumeration value="Nitro"/>
          <xsd:enumeration value="Oak Hill"/>
          <xsd:enumeration value="Parkersburg"/>
          <xsd:enumeration value="Point Pleasant"/>
          <xsd:enumeration value="Princeton"/>
          <xsd:enumeration value="Saint Albans"/>
          <xsd:enumeration value="South Charleston"/>
          <xsd:enumeration value="Star City"/>
          <xsd:enumeration value="Vienna"/>
          <xsd:enumeration value="Weirton"/>
          <xsd:enumeration value="Welch"/>
          <xsd:enumeration value="Weston"/>
          <xsd:enumeration value="Westover"/>
          <xsd:enumeration value="Wheeling"/>
          <xsd:enumeration value="Williamson"/>
        </xsd:restriction>
      </xsd:simpleType>
    </xsd:element>
    <xsd:element name="MunicipalityCategory" ma:index="3" nillable="true" ma:displayName="MunicipalityCategory" ma:default="Select Category" ma:format="Dropdown" ma:internalName="MunicipalityCategory" ma:readOnly="false">
      <xsd:simpleType>
        <xsd:restriction base="dms:Choice">
          <xsd:enumeration value="Select Category"/>
          <xsd:enumeration value="Police"/>
          <xsd:enumeration value="Fire"/>
        </xsd:restriction>
      </xsd:simpleType>
    </xsd:element>
    <xsd:element name="DocumentCategory" ma:index="4" nillable="true" ma:displayName="DocumentCategory" ma:default="Select Document Category" ma:format="Dropdown" ma:internalName="DocumentCategory" ma:readOnly="false">
      <xsd:simpleType>
        <xsd:restriction base="dms:Choice">
          <xsd:enumeration value="Select Document Category"/>
          <xsd:enumeration value="GASB 67 &amp; 68"/>
          <xsd:enumeration value="Actuarial Reports"/>
        </xsd:restriction>
      </xsd:simpleType>
    </xsd:element>
    <xsd:element name="DocumentYear" ma:index="5" nillable="true" ma:displayName="DocumentYear" ma:default="Select Year" ma:format="Dropdown" ma:internalName="DocumentYear" ma:readOnly="false">
      <xsd:simpleType>
        <xsd:restriction base="dms:Choice">
          <xsd:enumeration value="Select Year"/>
          <xsd:enumeration value="2019"/>
          <xsd:enumeration value="2018"/>
          <xsd:enumeration value="2017"/>
          <xsd:enumeration value="2016"/>
          <xsd:enumeration value="2015"/>
          <xsd:enumeration value="2014"/>
          <xsd:enumeration value="2013"/>
          <xsd:enumeration value="2012"/>
          <xsd:enumeration value="2011"/>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Year xmlns="fc0da530-5ed1-40c7-b4cc-508ec232d79c">Select Year</DocumentYear>
    <DocumentCategory xmlns="fc0da530-5ed1-40c7-b4cc-508ec232d79c">Select Document Category</DocumentCategory>
    <Municipality xmlns="fc0da530-5ed1-40c7-b4cc-508ec232d79c">Select Municipality</Municipality>
    <MunicipalityCategory xmlns="fc0da530-5ed1-40c7-b4cc-508ec232d79c">Select Category</MunicipalityCategory>
  </documentManagement>
</p:properties>
</file>

<file path=customXml/itemProps1.xml><?xml version="1.0" encoding="utf-8"?>
<ds:datastoreItem xmlns:ds="http://schemas.openxmlformats.org/officeDocument/2006/customXml" ds:itemID="{D00A3804-FF7B-4C56-9BD1-30944BDDF95F}"/>
</file>

<file path=customXml/itemProps2.xml><?xml version="1.0" encoding="utf-8"?>
<ds:datastoreItem xmlns:ds="http://schemas.openxmlformats.org/officeDocument/2006/customXml" ds:itemID="{5A6D85A3-6714-4790-8D10-F757D64F3315}"/>
</file>

<file path=customXml/itemProps3.xml><?xml version="1.0" encoding="utf-8"?>
<ds:datastoreItem xmlns:ds="http://schemas.openxmlformats.org/officeDocument/2006/customXml" ds:itemID="{D6226CBA-1841-459B-AE4E-415714C633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Inputs &amp; Summary</vt:lpstr>
      <vt:lpstr>Detailed Calculations</vt:lpstr>
      <vt:lpstr>Lists</vt:lpstr>
      <vt:lpstr>List_01</vt:lpstr>
      <vt:lpstr>List_012</vt:lpstr>
      <vt:lpstr>List_0123</vt:lpstr>
      <vt:lpstr>List_01234</vt:lpstr>
      <vt:lpstr>List_0123456</vt:lpstr>
      <vt:lpstr>'Inputs &amp;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Jim Ritchie</dc:creator>
  <cp:lastModifiedBy>Jordan McClane</cp:lastModifiedBy>
  <cp:lastPrinted>2025-09-12T16:42:12Z</cp:lastPrinted>
  <dcterms:created xsi:type="dcterms:W3CDTF">2019-06-18T15:01:10Z</dcterms:created>
  <dcterms:modified xsi:type="dcterms:W3CDTF">2025-09-12T17:03:49Z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0x010100A1EDDF780E4D8845B1E83E4498FF3CFF</vt:lpwstr>
  </property>
</Properties>
</file>